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EAN0VW\Downloads\"/>
    </mc:Choice>
  </mc:AlternateContent>
  <xr:revisionPtr revIDLastSave="0" documentId="8_{BE933EC9-7DAD-46E2-ADC4-59C6BEF1DD41}" xr6:coauthVersionLast="47" xr6:coauthVersionMax="47" xr10:uidLastSave="{00000000-0000-0000-0000-000000000000}"/>
  <bookViews>
    <workbookView xWindow="-27240" yWindow="885" windowWidth="16275" windowHeight="15315" xr2:uid="{3A6AB82F-1F8F-984B-ADC7-EF136FF71FD9}"/>
  </bookViews>
  <sheets>
    <sheet name="Q4-25 Invoice" sheetId="1" r:id="rId1"/>
    <sheet name="Filing Instructions" sheetId="2" r:id="rId2"/>
  </sheets>
  <definedNames>
    <definedName name="_xlnm.Print_Area" localSheetId="0">'Q4-25 Invoice'!$B$2:$M$161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H18" i="1" l="1"/>
  <c r="H19" i="1"/>
  <c r="H21" i="1"/>
  <c r="H22" i="1"/>
  <c r="H24" i="1"/>
  <c r="H26" i="1"/>
  <c r="H27" i="1"/>
  <c r="H28" i="1"/>
  <c r="H30" i="1"/>
  <c r="H31" i="1"/>
  <c r="H32" i="1"/>
  <c r="G36" i="1"/>
  <c r="H36" i="1" s="1"/>
  <c r="H23" i="1"/>
  <c r="H33" i="1"/>
  <c r="H34" i="1"/>
  <c r="H35" i="1"/>
  <c r="H92" i="1"/>
  <c r="H99" i="1"/>
  <c r="H100" i="1"/>
  <c r="H101" i="1"/>
  <c r="H102" i="1"/>
  <c r="H103" i="1"/>
  <c r="H104" i="1"/>
  <c r="H91" i="1"/>
  <c r="H96" i="1"/>
  <c r="H105" i="1"/>
  <c r="H106" i="1"/>
  <c r="G107" i="1"/>
  <c r="H107" i="1" s="1"/>
  <c r="H93" i="1"/>
  <c r="H20" i="1"/>
  <c r="H90" i="1"/>
  <c r="H97" i="1"/>
  <c r="H98" i="1"/>
  <c r="H25" i="1"/>
  <c r="H29" i="1"/>
  <c r="C74" i="1"/>
  <c r="H95" i="1"/>
  <c r="C115" i="1"/>
  <c r="D133" i="1" s="1"/>
  <c r="E75" i="1"/>
  <c r="E115" i="1"/>
  <c r="D115" i="1"/>
  <c r="D139" i="1"/>
  <c r="H94" i="1"/>
  <c r="G81" i="1"/>
  <c r="D62" i="1"/>
  <c r="G10" i="1"/>
  <c r="F110" i="1"/>
  <c r="F85" i="1" s="1"/>
  <c r="H89" i="1"/>
  <c r="F39" i="1"/>
  <c r="F14" i="1" s="1"/>
  <c r="G39" i="1" l="1"/>
  <c r="G110" i="1"/>
  <c r="H110" i="1" s="1"/>
  <c r="H111" i="1" s="1"/>
  <c r="H39" i="1"/>
  <c r="H40" i="1" s="1"/>
  <c r="I31" i="1" s="1"/>
  <c r="J31" i="1" s="1"/>
  <c r="K31" i="1" s="1"/>
  <c r="L31" i="1" s="1"/>
  <c r="I29" i="1" l="1"/>
  <c r="J29" i="1" s="1"/>
  <c r="K29" i="1" s="1"/>
  <c r="L29" i="1" s="1"/>
  <c r="I33" i="1"/>
  <c r="J33" i="1" s="1"/>
  <c r="K33" i="1" s="1"/>
  <c r="L33" i="1" s="1"/>
  <c r="I27" i="1"/>
  <c r="J27" i="1" s="1"/>
  <c r="K27" i="1" s="1"/>
  <c r="L27" i="1" s="1"/>
  <c r="I21" i="1"/>
  <c r="J21" i="1" s="1"/>
  <c r="K21" i="1" s="1"/>
  <c r="L21" i="1" s="1"/>
  <c r="D51" i="1" s="1"/>
  <c r="D52" i="1" s="1"/>
  <c r="I23" i="1"/>
  <c r="J23" i="1" s="1"/>
  <c r="K23" i="1" s="1"/>
  <c r="L23" i="1" s="1"/>
  <c r="I32" i="1"/>
  <c r="J32" i="1" s="1"/>
  <c r="K32" i="1" s="1"/>
  <c r="L32" i="1" s="1"/>
  <c r="D59" i="1" s="1"/>
  <c r="I22" i="1"/>
  <c r="J22" i="1" s="1"/>
  <c r="K22" i="1" s="1"/>
  <c r="L22" i="1" s="1"/>
  <c r="I34" i="1"/>
  <c r="J34" i="1" s="1"/>
  <c r="K34" i="1" s="1"/>
  <c r="L34" i="1" s="1"/>
  <c r="D60" i="1" s="1"/>
  <c r="I26" i="1"/>
  <c r="J26" i="1" s="1"/>
  <c r="K26" i="1" s="1"/>
  <c r="L26" i="1" s="1"/>
  <c r="D56" i="1" s="1"/>
  <c r="I18" i="1"/>
  <c r="J18" i="1" s="1"/>
  <c r="K18" i="1" s="1"/>
  <c r="L18" i="1" s="1"/>
  <c r="I24" i="1"/>
  <c r="J24" i="1" s="1"/>
  <c r="K24" i="1" s="1"/>
  <c r="L24" i="1" s="1"/>
  <c r="I20" i="1"/>
  <c r="J20" i="1" s="1"/>
  <c r="K20" i="1" s="1"/>
  <c r="L20" i="1" s="1"/>
  <c r="I30" i="1"/>
  <c r="J30" i="1" s="1"/>
  <c r="K30" i="1" s="1"/>
  <c r="L30" i="1" s="1"/>
  <c r="D58" i="1" s="1"/>
  <c r="I25" i="1"/>
  <c r="J25" i="1" s="1"/>
  <c r="K25" i="1" s="1"/>
  <c r="L25" i="1" s="1"/>
  <c r="I19" i="1"/>
  <c r="J19" i="1" s="1"/>
  <c r="K19" i="1" s="1"/>
  <c r="L19" i="1" s="1"/>
  <c r="D50" i="1" s="1"/>
  <c r="I28" i="1"/>
  <c r="J28" i="1" s="1"/>
  <c r="K28" i="1" s="1"/>
  <c r="L28" i="1" s="1"/>
  <c r="D57" i="1" s="1"/>
  <c r="I91" i="1"/>
  <c r="J91" i="1" s="1"/>
  <c r="K91" i="1" s="1"/>
  <c r="L91" i="1" s="1"/>
  <c r="I92" i="1"/>
  <c r="J92" i="1" s="1"/>
  <c r="K92" i="1" s="1"/>
  <c r="L92" i="1" s="1"/>
  <c r="D122" i="1" s="1"/>
  <c r="I105" i="1"/>
  <c r="J105" i="1" s="1"/>
  <c r="K105" i="1" s="1"/>
  <c r="L105" i="1" s="1"/>
  <c r="D131" i="1" s="1"/>
  <c r="I98" i="1"/>
  <c r="J98" i="1" s="1"/>
  <c r="K98" i="1" s="1"/>
  <c r="L98" i="1" s="1"/>
  <c r="I104" i="1"/>
  <c r="J104" i="1" s="1"/>
  <c r="K104" i="1" s="1"/>
  <c r="L104" i="1" s="1"/>
  <c r="I90" i="1"/>
  <c r="J90" i="1" s="1"/>
  <c r="K90" i="1" s="1"/>
  <c r="L90" i="1" s="1"/>
  <c r="D121" i="1" s="1"/>
  <c r="D123" i="1" s="1"/>
  <c r="I101" i="1"/>
  <c r="J101" i="1" s="1"/>
  <c r="K101" i="1" s="1"/>
  <c r="L101" i="1" s="1"/>
  <c r="D129" i="1" s="1"/>
  <c r="I89" i="1"/>
  <c r="J89" i="1" s="1"/>
  <c r="K89" i="1" s="1"/>
  <c r="L89" i="1" s="1"/>
  <c r="I95" i="1"/>
  <c r="J95" i="1" s="1"/>
  <c r="K95" i="1" s="1"/>
  <c r="L95" i="1" s="1"/>
  <c r="I93" i="1"/>
  <c r="J93" i="1" s="1"/>
  <c r="K93" i="1" s="1"/>
  <c r="L93" i="1" s="1"/>
  <c r="I100" i="1"/>
  <c r="J100" i="1" s="1"/>
  <c r="K100" i="1" s="1"/>
  <c r="L100" i="1" s="1"/>
  <c r="I102" i="1"/>
  <c r="J102" i="1" s="1"/>
  <c r="K102" i="1" s="1"/>
  <c r="L102" i="1" s="1"/>
  <c r="I103" i="1"/>
  <c r="J103" i="1" s="1"/>
  <c r="K103" i="1" s="1"/>
  <c r="L103" i="1" s="1"/>
  <c r="D130" i="1" s="1"/>
  <c r="I96" i="1"/>
  <c r="J96" i="1" s="1"/>
  <c r="K96" i="1" s="1"/>
  <c r="L96" i="1" s="1"/>
  <c r="I97" i="1"/>
  <c r="J97" i="1" s="1"/>
  <c r="K97" i="1" s="1"/>
  <c r="L97" i="1" s="1"/>
  <c r="D127" i="1" s="1"/>
  <c r="I94" i="1"/>
  <c r="J94" i="1" s="1"/>
  <c r="K94" i="1" s="1"/>
  <c r="L94" i="1" s="1"/>
  <c r="I99" i="1"/>
  <c r="J99" i="1" s="1"/>
  <c r="K99" i="1" s="1"/>
  <c r="L99" i="1" s="1"/>
  <c r="D128" i="1" s="1"/>
  <c r="D61" i="1" l="1"/>
  <c r="D63" i="1" s="1"/>
  <c r="F63" i="1" s="1"/>
  <c r="D132" i="1"/>
  <c r="D134" i="1" s="1"/>
  <c r="F52" i="1"/>
  <c r="E52" i="1"/>
  <c r="F123" i="1"/>
  <c r="E123" i="1"/>
  <c r="E63" i="1" l="1"/>
  <c r="G63" i="1" s="1"/>
  <c r="G123" i="1"/>
  <c r="F67" i="1"/>
  <c r="G52" i="1"/>
  <c r="E134" i="1"/>
  <c r="F134" i="1"/>
  <c r="F138" i="1" s="1"/>
  <c r="G67" i="1" l="1"/>
  <c r="H67" i="1" s="1"/>
  <c r="E67" i="1"/>
  <c r="G134" i="1"/>
  <c r="G138" i="1" s="1"/>
  <c r="E138" i="1"/>
  <c r="H68" i="1" l="1"/>
  <c r="H69" i="1" s="1"/>
  <c r="H141" i="1" s="1"/>
  <c r="H139" i="1"/>
  <c r="H138" i="1"/>
  <c r="H140" i="1" l="1"/>
  <c r="H142" i="1" s="1"/>
  <c r="H143" i="1" l="1"/>
  <c r="H146" i="1" s="1"/>
</calcChain>
</file>

<file path=xl/sharedStrings.xml><?xml version="1.0" encoding="utf-8"?>
<sst xmlns="http://schemas.openxmlformats.org/spreadsheetml/2006/main" count="258" uniqueCount="122">
  <si>
    <t>School District Name &amp; Number:</t>
  </si>
  <si>
    <t>Vendor Number:</t>
  </si>
  <si>
    <t>Section 1 - Cost Data</t>
  </si>
  <si>
    <t>Total Costs - Less Indirect</t>
  </si>
  <si>
    <t>Salaries</t>
  </si>
  <si>
    <t>Fringe</t>
  </si>
  <si>
    <t>Total</t>
  </si>
  <si>
    <t>Section 2 - RMS Data</t>
  </si>
  <si>
    <t>Total Forms Generated:</t>
  </si>
  <si>
    <t>Total Non-Responses:</t>
  </si>
  <si>
    <t>Activity Code</t>
  </si>
  <si>
    <t>Activity Description</t>
  </si>
  <si>
    <t>Response Count</t>
  </si>
  <si>
    <t>Subtotal</t>
  </si>
  <si>
    <t>% to Total</t>
  </si>
  <si>
    <t>Redistributed Admin.</t>
  </si>
  <si>
    <t>Net Adjusted Total</t>
  </si>
  <si>
    <t>Claim %'s</t>
  </si>
  <si>
    <t>Cost Pool</t>
  </si>
  <si>
    <t>1A</t>
  </si>
  <si>
    <t>1B</t>
  </si>
  <si>
    <t>2A</t>
  </si>
  <si>
    <t>2B</t>
  </si>
  <si>
    <t>5A</t>
  </si>
  <si>
    <t>5B</t>
  </si>
  <si>
    <t>6A</t>
  </si>
  <si>
    <t>6B</t>
  </si>
  <si>
    <t>7A</t>
  </si>
  <si>
    <t>7B</t>
  </si>
  <si>
    <t>8A</t>
  </si>
  <si>
    <t>8B</t>
  </si>
  <si>
    <t>9A</t>
  </si>
  <si>
    <t>9B</t>
  </si>
  <si>
    <t>Total Response Count:</t>
  </si>
  <si>
    <t>Section 3 - Medicaid Eligibility</t>
  </si>
  <si>
    <t>Students</t>
  </si>
  <si>
    <t>Participants</t>
  </si>
  <si>
    <t>Section 4 - Cost Distribution</t>
  </si>
  <si>
    <t>Cost Pool A-1: Non-Discounted</t>
  </si>
  <si>
    <t>Salaries - Gross Claimable</t>
  </si>
  <si>
    <t>Total Claimable</t>
  </si>
  <si>
    <t>Cost Pool A-2: Discounted</t>
  </si>
  <si>
    <t>Code:</t>
  </si>
  <si>
    <t>MO HealthNet Eligibility</t>
  </si>
  <si>
    <t>Total Claimable %</t>
  </si>
  <si>
    <t>Claimable @ 50%</t>
  </si>
  <si>
    <t>Adjusted Amount</t>
  </si>
  <si>
    <t>Previous Paid Amount</t>
  </si>
  <si>
    <t>Final Claim Amount</t>
  </si>
  <si>
    <t>Non-MO HealthNet Outreach</t>
  </si>
  <si>
    <t>MO HealthNet Outreach</t>
  </si>
  <si>
    <t>Facil. Application-Non-MO HealthNet</t>
  </si>
  <si>
    <t>Facil. Application-MO HealthNet</t>
  </si>
  <si>
    <t>Transportation-Non-MO HealthNet</t>
  </si>
  <si>
    <t>Tranportation-MO HealthNet</t>
  </si>
  <si>
    <t>Non-MO HealthNet Translation</t>
  </si>
  <si>
    <t xml:space="preserve">MO HealthNet Related Translation </t>
  </si>
  <si>
    <t>Medical-MO HealthNet Training</t>
  </si>
  <si>
    <t>General Administration</t>
  </si>
  <si>
    <t>Prog. Plan/Policy Develop.- Non-Medical</t>
  </si>
  <si>
    <t>School/Education Related</t>
  </si>
  <si>
    <t>Prog. Plan/Policy Develop.- Medical</t>
  </si>
  <si>
    <t>Non-Medical/Non-MO HealthNet Training</t>
  </si>
  <si>
    <t>Referral/Coordination Non-MO HealthNet</t>
  </si>
  <si>
    <t>Referral/Coordination-MO HealthNet</t>
  </si>
  <si>
    <t>U</t>
  </si>
  <si>
    <t>A-1</t>
  </si>
  <si>
    <t>A-2</t>
  </si>
  <si>
    <t>N/A</t>
  </si>
  <si>
    <t>Fringe - Gross Claimable</t>
  </si>
  <si>
    <t>Indirect Costs:</t>
  </si>
  <si>
    <t>Medicaid Eligibility %</t>
  </si>
  <si>
    <t>Claimable %</t>
  </si>
  <si>
    <t>Subtotal:</t>
  </si>
  <si>
    <t>Unpaid Leave</t>
  </si>
  <si>
    <t>Total Cost Pool 1:</t>
  </si>
  <si>
    <t>Total Cost Pool 2:</t>
  </si>
  <si>
    <t>4A</t>
  </si>
  <si>
    <t>4B</t>
  </si>
  <si>
    <t>Direct Medical Services (Non-Medicaid)</t>
  </si>
  <si>
    <t>Direct Medical Services (Medicaid)</t>
  </si>
  <si>
    <t>Non-Paid/Non-Work</t>
  </si>
  <si>
    <t>Cost Pool 1</t>
  </si>
  <si>
    <t>Missouri School District Administrative Claiming Invoice</t>
  </si>
  <si>
    <t>Cost Pool 2</t>
  </si>
  <si>
    <t>Total CP1 Before Adjustment</t>
  </si>
  <si>
    <t>CP2 Before Adjustments</t>
  </si>
  <si>
    <t>CP1 Before Adjustments</t>
  </si>
  <si>
    <t xml:space="preserve">Total CP1 &amp; CP2 </t>
  </si>
  <si>
    <r>
      <t xml:space="preserve">Final Claim Amount: </t>
    </r>
    <r>
      <rPr>
        <sz val="11"/>
        <rFont val="Arial"/>
        <family val="2"/>
      </rPr>
      <t>The total amount being submitted for payment after adjustments and fees are applied.</t>
    </r>
  </si>
  <si>
    <r>
      <rPr>
        <b/>
        <sz val="11"/>
        <rFont val="Arial"/>
        <family val="2"/>
      </rPr>
      <t>Previous Paid Amount:</t>
    </r>
    <r>
      <rPr>
        <sz val="11"/>
        <rFont val="Arial"/>
        <family val="2"/>
      </rPr>
      <t xml:space="preserve"> Enter the amount paid by the State for the original invoice. This field should only be used when you are preparing a revised invoice.</t>
    </r>
  </si>
  <si>
    <r>
      <rPr>
        <b/>
        <sz val="11"/>
        <rFont val="Arial"/>
        <family val="2"/>
      </rPr>
      <t>Total Claim Before Adjustment:</t>
    </r>
    <r>
      <rPr>
        <sz val="11"/>
        <rFont val="Arial"/>
        <family val="2"/>
      </rPr>
      <t xml:space="preserve"> The total claim amount prior to any adjustment and fees being removed.</t>
    </r>
  </si>
  <si>
    <t xml:space="preserve"> </t>
  </si>
  <si>
    <t>Additional Information:</t>
  </si>
  <si>
    <t>Section 4 - Indirect Costs - The certified unrestricted indirect cost rate on file with DESE.</t>
  </si>
  <si>
    <t>Section 3 - Participants - The total number of students found to be MO HealthNet eligible.</t>
  </si>
  <si>
    <t>Section 3 - Students - The total student population for the school district.</t>
  </si>
  <si>
    <t xml:space="preserve">INSTRUCTIONS </t>
  </si>
  <si>
    <t>Section 1 - Salaries - Sum of school district cost pool 1 staff salaries (reduced by federal funds).</t>
  </si>
  <si>
    <t>Section 1 - Fringe - Sum of school district cost pool 2 staff fringe benefits.</t>
  </si>
  <si>
    <t>Section 1 - Salaries - Sum of school district cost pool 2 staff salaries (reduced by federal funds).</t>
  </si>
  <si>
    <t>Section 1 - Fringe - Sum of school district cost pool 1 staff fringe benefits.</t>
  </si>
  <si>
    <t>Section 4 - Previous Paid Amount - Use this field only when submitting a revised invoice. Enter the amount of previous payment in the event that the original invoice was processed and paid by MHD.</t>
  </si>
  <si>
    <t>FILL IN THE HIGHLIGHTED CELLS ON THE TEMPLATE :</t>
  </si>
  <si>
    <t>1-9b</t>
  </si>
  <si>
    <t>Adjustment Reason:</t>
  </si>
  <si>
    <t>Section 4 - Adjusted Amount (use only if adjustments are necessary). This field should only be used when a previous revised invoice resulted in funds owed back by your district. This amount will always be a negative number.</t>
  </si>
  <si>
    <t>Salary % Change &amp; Justification:</t>
  </si>
  <si>
    <t>Fringe % Change &amp; Justification:</t>
  </si>
  <si>
    <t xml:space="preserve">Section 4 - Salary Change Justification - Enter the reason for changes in salaries when the % of change is + or - 5% or greater from the current quarter to the previous year. If your district did not participate in the previous year, you will compare to the previous quarter. </t>
  </si>
  <si>
    <t xml:space="preserve">Section 4 - Fringe Change Justification - Enter the reason for changes in fringe when the % of change is + or - 5% or greater from the current quarter to the previous year. If your district did not participate in the previous year, you will compare to the previous quarter. </t>
  </si>
  <si>
    <t xml:space="preserve">Section 4 - Salary Change - Enter the percentage change in salaries compared with the previous year. This percentage should be rounded to two decimal places. If your district did not participate in the previous year, you will compare to the previous quarter. </t>
  </si>
  <si>
    <t xml:space="preserve">Section 4 - Fringe Change - Enter the percentage change in fringe compared with the previous year. This percentage should be rounded to two decimal places. If your district did not participate in the previous year, you will compare to the previous quarter. </t>
  </si>
  <si>
    <r>
      <t>Please Note:</t>
    </r>
    <r>
      <rPr>
        <sz val="11"/>
        <rFont val="Arial"/>
        <family val="2"/>
      </rPr>
      <t xml:space="preserve"> All revised invoices should include the word "Revised" in the heading. Revised invoices are only necessary when there are corrections to be made to past quarters for which payment has already been submitted.</t>
    </r>
  </si>
  <si>
    <r>
      <rPr>
        <b/>
        <sz val="11"/>
        <rFont val="Arial"/>
        <family val="2"/>
      </rPr>
      <t>Adjusted Amount</t>
    </r>
    <r>
      <rPr>
        <sz val="11"/>
        <rFont val="Arial"/>
        <family val="2"/>
      </rPr>
      <t>: Enter amount of overpayment as a result of previous quarter revised invoices. This field should only be used as a result of revised invoices from previous quarters that resulted in an overpayment. This amount will always be a negative number.</t>
    </r>
  </si>
  <si>
    <t>Section 3 - Medicaid Eligibility % - The total number of students found to be MO HealthNet eligible/total student population for the school district.</t>
  </si>
  <si>
    <t>Section 1 - Enter the school district's name and 6-digit school district number.</t>
  </si>
  <si>
    <t>Section 1 - Enter the school district's vendor number.</t>
  </si>
  <si>
    <t>Section 4 - Adjustment Reason (use only if adjustments are necessary) - Enter the reason the adjustment was made if an amount is indicated in the "Adjusted Amount" field. This should include details on why the adjustment was needed, as well as the amounts and quarters associated with the adjustment.</t>
  </si>
  <si>
    <t>Less 3% Administrative Fee</t>
  </si>
  <si>
    <r>
      <rPr>
        <b/>
        <sz val="11"/>
        <rFont val="Arial"/>
        <family val="2"/>
      </rPr>
      <t>Less 3% Administrative Fee</t>
    </r>
    <r>
      <rPr>
        <sz val="11"/>
        <rFont val="Arial"/>
        <family val="2"/>
      </rPr>
      <t>: The administrative cost associated with the program.</t>
    </r>
  </si>
  <si>
    <t>Quarter Ended: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</si>
</sst>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 #,##0.0000_);_(* \(#,##0.0000\);_(* &quot;-&quot;??_);_(@_)"/>
    <numFmt numFmtId="166" formatCode="0.0000"/>
    <numFmt numFmtId="167" formatCode="0.0000%"/>
  </numFmts>
  <fonts count="21" x14ac:knownFonts="1">
    <font>
      <sz val="10"/>
      <name val="Arial"/>
      <family val="2"/>
    </font>
    <font>
      <b/>
      <sz val="10"/>
      <name val="Arial"/>
      <family val="2"/>
    </font>
    <font>
      <u/>
      <sz val="10"/>
      <name val="Arial"/>
      <family val="2"/>
    </font>
    <font>
      <sz val="10"/>
      <name val="Arial"/>
      <family val="2"/>
    </font>
    <font>
      <b/>
      <sz val="11"/>
      <name val="Arial"/>
      <family val="2"/>
    </font>
    <font>
      <b/>
      <sz val="12"/>
      <name val="Arial"/>
      <family val="2"/>
    </font>
    <font>
      <sz val="11"/>
      <name val="Arial"/>
      <family val="2"/>
    </font>
    <font>
      <sz val="12"/>
      <name val="Arial"/>
      <family val="2"/>
    </font>
    <font>
      <b/>
      <u/>
      <sz val="12"/>
      <name val="Arial"/>
      <family val="2"/>
    </font>
    <font>
      <sz val="10"/>
      <name val="Arial"/>
      <family val="2"/>
    </font>
    <font>
      <u/>
      <sz val="10"/>
      <color indexed="12"/>
      <name val="Arial"/>
      <family val="2"/>
    </font>
    <font>
      <sz val="14"/>
      <name val="Arial"/>
      <family val="2"/>
    </font>
    <font>
      <b/>
      <sz val="14"/>
      <name val="Arial"/>
      <family val="2"/>
    </font>
    <font>
      <i/>
      <sz val="10"/>
      <name val="Arial"/>
      <family val="2"/>
    </font>
    <font>
      <sz val="11"/>
      <color theme="1"/>
      <name val="Calibri"/>
      <family val="2"/>
      <scheme val="minor"/>
    </font>
    <font>
      <sz val="11"/>
      <color rgb="FF006100"/>
      <name val="Calibri"/>
      <family val="2"/>
      <scheme val="minor"/>
    </font>
    <font>
      <sz val="10"/>
      <color theme="1"/>
      <name val="Arial"/>
      <family val="2"/>
    </font>
    <font>
      <b/>
      <sz val="12"/>
      <color theme="1"/>
      <name val="Arial"/>
      <family val="2"/>
    </font>
    <font>
      <b/>
      <sz val="11"/>
      <color theme="1"/>
      <name val="Arial"/>
      <family val="2"/>
    </font>
    <font>
      <b/>
      <sz val="12"/>
      <color rgb="FFFFFF00"/>
      <name val="Arial"/>
      <family val="2"/>
    </font>
    <font>
      <sz val="10"/>
      <color rgb="FFFFFF00"/>
      <name val="Arial"/>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style="medium">
        <color indexed="64"/>
      </top>
      <bottom/>
      <diagonal/>
    </border>
  </borders>
  <cellStyleXfs count="9">
    <xf numFmtId="0" fontId="0" fillId="0" borderId="0"/>
    <xf numFmtId="43" fontId="3" fillId="0" borderId="0" applyFont="0" applyFill="0" applyBorder="0" applyAlignment="0" applyProtection="0"/>
    <xf numFmtId="44" fontId="14" fillId="0" borderId="0" applyFont="0" applyFill="0" applyBorder="0" applyAlignment="0" applyProtection="0"/>
    <xf numFmtId="0" fontId="15" fillId="2" borderId="0" applyNumberFormat="0" applyBorder="0" applyAlignment="0" applyProtection="0"/>
    <xf numFmtId="0" fontId="10" fillId="0" borderId="0" applyNumberFormat="0" applyFill="0" applyBorder="0" applyAlignment="0" applyProtection="0">
      <alignment vertical="top"/>
      <protection locked="0"/>
    </xf>
    <xf numFmtId="0" fontId="9" fillId="0" borderId="0"/>
    <xf numFmtId="9" fontId="3" fillId="0" borderId="0" applyFont="0" applyFill="0" applyBorder="0" applyAlignment="0" applyProtection="0"/>
    <xf numFmtId="0" fontId="17" fillId="0" borderId="19" applyNumberFormat="0" applyFill="0" applyBorder="0" applyAlignment="0" applyProtection="0"/>
    <xf numFmtId="0" fontId="18" fillId="0" borderId="20" applyNumberFormat="0" applyFill="0" applyBorder="0" applyAlignment="0" applyProtection="0"/>
  </cellStyleXfs>
  <cellXfs count="158">
    <xf numFmtId="0" fontId="0" fillId="0" borderId="0" xfId="0"/>
    <xf numFmtId="0" fontId="1" fillId="0" borderId="0" xfId="0" applyFont="1"/>
    <xf numFmtId="0" fontId="0" fillId="0" borderId="1" xfId="0" applyBorder="1"/>
    <xf numFmtId="0" fontId="2" fillId="0" borderId="0" xfId="0" applyFont="1"/>
    <xf numFmtId="0" fontId="0" fillId="0" borderId="0" xfId="0" applyAlignment="1">
      <alignment wrapText="1"/>
    </xf>
    <xf numFmtId="10" fontId="0" fillId="0" borderId="1" xfId="0" applyNumberFormat="1" applyBorder="1"/>
    <xf numFmtId="0" fontId="0" fillId="0" borderId="2" xfId="0" applyBorder="1"/>
    <xf numFmtId="10" fontId="0" fillId="0" borderId="3" xfId="0" applyNumberFormat="1" applyBorder="1"/>
    <xf numFmtId="0" fontId="0" fillId="0" borderId="3" xfId="0" applyBorder="1"/>
    <xf numFmtId="44" fontId="0" fillId="0" borderId="3" xfId="0" applyNumberFormat="1" applyBorder="1"/>
    <xf numFmtId="44" fontId="1" fillId="0" borderId="1" xfId="0" applyNumberFormat="1" applyFont="1" applyBorder="1"/>
    <xf numFmtId="0" fontId="0" fillId="0" borderId="4" xfId="0" applyBorder="1" applyAlignment="1">
      <alignment horizontal="left"/>
    </xf>
    <xf numFmtId="0" fontId="0" fillId="0" borderId="5" xfId="0" applyBorder="1"/>
    <xf numFmtId="0" fontId="0" fillId="0" borderId="1" xfId="0" applyBorder="1" applyAlignment="1">
      <alignment wrapText="1"/>
    </xf>
    <xf numFmtId="164" fontId="0" fillId="0" borderId="1" xfId="1" applyNumberFormat="1" applyFont="1" applyBorder="1"/>
    <xf numFmtId="0" fontId="5" fillId="0" borderId="0" xfId="0" applyFont="1"/>
    <xf numFmtId="44" fontId="1" fillId="0" borderId="1" xfId="2" applyFont="1" applyBorder="1"/>
    <xf numFmtId="0" fontId="6" fillId="0" borderId="2" xfId="0" applyFont="1" applyBorder="1"/>
    <xf numFmtId="44" fontId="4" fillId="0" borderId="1" xfId="0" applyNumberFormat="1" applyFont="1" applyBorder="1"/>
    <xf numFmtId="0" fontId="4" fillId="0" borderId="1" xfId="0" applyFont="1" applyBorder="1"/>
    <xf numFmtId="44" fontId="4" fillId="0" borderId="1" xfId="2" applyFont="1" applyFill="1" applyBorder="1"/>
    <xf numFmtId="0" fontId="1" fillId="0" borderId="3" xfId="0" applyFont="1" applyBorder="1"/>
    <xf numFmtId="10" fontId="1" fillId="0" borderId="3" xfId="0" applyNumberFormat="1" applyFont="1" applyBorder="1"/>
    <xf numFmtId="0" fontId="0" fillId="0" borderId="6" xfId="0" applyBorder="1"/>
    <xf numFmtId="10" fontId="0" fillId="0" borderId="2" xfId="0" applyNumberFormat="1" applyBorder="1"/>
    <xf numFmtId="44" fontId="1" fillId="0" borderId="2" xfId="0" applyNumberFormat="1" applyFont="1" applyBorder="1"/>
    <xf numFmtId="0" fontId="1" fillId="0" borderId="4" xfId="0" applyFont="1" applyBorder="1"/>
    <xf numFmtId="0" fontId="1" fillId="0" borderId="2" xfId="0" applyFont="1" applyBorder="1" applyAlignment="1">
      <alignment horizontal="left" wrapText="1"/>
    </xf>
    <xf numFmtId="0" fontId="1" fillId="0" borderId="1" xfId="0" applyFont="1" applyBorder="1" applyAlignment="1">
      <alignment horizontal="left" wrapText="1"/>
    </xf>
    <xf numFmtId="164" fontId="0" fillId="0" borderId="2" xfId="1" applyNumberFormat="1" applyFont="1" applyBorder="1" applyAlignment="1">
      <alignment horizontal="left"/>
    </xf>
    <xf numFmtId="10" fontId="0" fillId="0" borderId="0" xfId="6" applyNumberFormat="1" applyFont="1" applyBorder="1" applyAlignment="1">
      <alignment horizontal="left"/>
    </xf>
    <xf numFmtId="10" fontId="0" fillId="0" borderId="2" xfId="6" applyNumberFormat="1" applyFont="1" applyBorder="1" applyAlignment="1">
      <alignment horizontal="left"/>
    </xf>
    <xf numFmtId="164" fontId="0" fillId="0" borderId="3" xfId="1" applyNumberFormat="1" applyFont="1" applyBorder="1" applyAlignment="1">
      <alignment horizontal="left"/>
    </xf>
    <xf numFmtId="164" fontId="0" fillId="0" borderId="7" xfId="1" applyNumberFormat="1" applyFont="1" applyBorder="1" applyAlignment="1">
      <alignment horizontal="left"/>
    </xf>
    <xf numFmtId="164" fontId="0" fillId="0" borderId="8" xfId="1" applyNumberFormat="1" applyFont="1" applyBorder="1" applyAlignment="1">
      <alignment horizontal="left"/>
    </xf>
    <xf numFmtId="10" fontId="0" fillId="0" borderId="7" xfId="6" applyNumberFormat="1" applyFont="1" applyBorder="1" applyAlignment="1">
      <alignment horizontal="left"/>
    </xf>
    <xf numFmtId="165" fontId="0" fillId="0" borderId="0" xfId="1" applyNumberFormat="1" applyFont="1" applyBorder="1" applyAlignment="1">
      <alignment horizontal="left"/>
    </xf>
    <xf numFmtId="166" fontId="0" fillId="0" borderId="3" xfId="1" applyNumberFormat="1" applyFont="1" applyBorder="1" applyAlignment="1">
      <alignment horizontal="left"/>
    </xf>
    <xf numFmtId="0" fontId="7" fillId="0" borderId="0" xfId="0" applyFont="1"/>
    <xf numFmtId="10" fontId="4" fillId="0" borderId="7" xfId="6" applyNumberFormat="1" applyFont="1" applyFill="1" applyBorder="1"/>
    <xf numFmtId="10" fontId="4" fillId="0" borderId="1" xfId="6" applyNumberFormat="1" applyFont="1" applyFill="1" applyBorder="1"/>
    <xf numFmtId="0" fontId="9" fillId="3" borderId="0" xfId="5" applyFill="1"/>
    <xf numFmtId="0" fontId="4" fillId="3" borderId="0" xfId="5" applyFont="1" applyFill="1"/>
    <xf numFmtId="0" fontId="6" fillId="3" borderId="0" xfId="5" applyFont="1" applyFill="1"/>
    <xf numFmtId="49" fontId="3" fillId="3" borderId="0" xfId="5" applyNumberFormat="1" applyFont="1" applyFill="1"/>
    <xf numFmtId="0" fontId="3" fillId="3" borderId="0" xfId="5" applyFont="1" applyFill="1" applyAlignment="1">
      <alignment horizontal="left"/>
    </xf>
    <xf numFmtId="0" fontId="3" fillId="3" borderId="0" xfId="5" applyFont="1" applyFill="1"/>
    <xf numFmtId="0" fontId="3" fillId="3" borderId="9" xfId="5" applyFont="1" applyFill="1" applyBorder="1" applyAlignment="1">
      <alignment horizontal="left"/>
    </xf>
    <xf numFmtId="0" fontId="3" fillId="3" borderId="10" xfId="5" applyFont="1" applyFill="1" applyBorder="1"/>
    <xf numFmtId="49" fontId="4" fillId="3" borderId="11" xfId="5" applyNumberFormat="1" applyFont="1" applyFill="1" applyBorder="1"/>
    <xf numFmtId="49" fontId="4" fillId="3" borderId="0" xfId="5" applyNumberFormat="1" applyFont="1" applyFill="1"/>
    <xf numFmtId="0" fontId="6" fillId="3" borderId="10" xfId="5" applyFont="1" applyFill="1" applyBorder="1"/>
    <xf numFmtId="0" fontId="6" fillId="3" borderId="10" xfId="5" applyFont="1" applyFill="1" applyBorder="1" applyAlignment="1">
      <alignment horizontal="left"/>
    </xf>
    <xf numFmtId="49" fontId="10" fillId="3" borderId="0" xfId="4" applyNumberFormat="1" applyFill="1" applyAlignment="1" applyProtection="1"/>
    <xf numFmtId="0" fontId="9" fillId="3" borderId="0" xfId="5" applyFill="1" applyAlignment="1">
      <alignment horizontal="left"/>
    </xf>
    <xf numFmtId="49" fontId="9" fillId="3" borderId="0" xfId="5" applyNumberFormat="1" applyFill="1"/>
    <xf numFmtId="0" fontId="11" fillId="3" borderId="0" xfId="5" applyFont="1" applyFill="1"/>
    <xf numFmtId="0" fontId="12" fillId="3" borderId="0" xfId="5" applyFont="1" applyFill="1"/>
    <xf numFmtId="0" fontId="6" fillId="3" borderId="0" xfId="5" applyFont="1" applyFill="1" applyAlignment="1">
      <alignment horizontal="left"/>
    </xf>
    <xf numFmtId="0" fontId="4" fillId="3" borderId="0" xfId="5" applyFont="1" applyFill="1" applyAlignment="1">
      <alignment horizontal="left" indent="2"/>
    </xf>
    <xf numFmtId="166" fontId="0" fillId="0" borderId="3" xfId="0" applyNumberFormat="1" applyBorder="1" applyAlignment="1">
      <alignment horizontal="right"/>
    </xf>
    <xf numFmtId="0" fontId="0" fillId="0" borderId="0" xfId="0" applyAlignment="1">
      <alignment horizontal="right"/>
    </xf>
    <xf numFmtId="0" fontId="1" fillId="0" borderId="1" xfId="0" applyFont="1" applyBorder="1" applyAlignment="1">
      <alignment horizontal="right" wrapText="1"/>
    </xf>
    <xf numFmtId="0" fontId="1" fillId="0" borderId="2" xfId="0" applyFont="1" applyBorder="1" applyAlignment="1">
      <alignment horizontal="right" wrapText="1"/>
    </xf>
    <xf numFmtId="10" fontId="0" fillId="0" borderId="3" xfId="6" applyNumberFormat="1" applyFont="1" applyBorder="1" applyAlignment="1">
      <alignment horizontal="right"/>
    </xf>
    <xf numFmtId="10" fontId="0" fillId="0" borderId="7" xfId="6" applyNumberFormat="1" applyFont="1" applyBorder="1" applyAlignment="1">
      <alignment horizontal="right"/>
    </xf>
    <xf numFmtId="0" fontId="4" fillId="0" borderId="0" xfId="0" applyFont="1" applyAlignment="1">
      <alignment horizontal="right"/>
    </xf>
    <xf numFmtId="0" fontId="1" fillId="0" borderId="4" xfId="0" applyFont="1" applyBorder="1" applyAlignment="1">
      <alignment horizontal="left" wrapText="1"/>
    </xf>
    <xf numFmtId="0" fontId="1" fillId="0" borderId="5" xfId="0" applyFont="1" applyBorder="1" applyAlignment="1">
      <alignment horizontal="left" wrapText="1"/>
    </xf>
    <xf numFmtId="0" fontId="16" fillId="0" borderId="0" xfId="0" applyFont="1"/>
    <xf numFmtId="164" fontId="0" fillId="0" borderId="1" xfId="0" applyNumberFormat="1" applyBorder="1"/>
    <xf numFmtId="10" fontId="0" fillId="0" borderId="12" xfId="6" applyNumberFormat="1" applyFont="1" applyBorder="1" applyAlignment="1">
      <alignment horizontal="right"/>
    </xf>
    <xf numFmtId="10" fontId="0" fillId="0" borderId="13" xfId="6" applyNumberFormat="1" applyFont="1" applyBorder="1" applyAlignment="1">
      <alignment horizontal="right"/>
    </xf>
    <xf numFmtId="10" fontId="0" fillId="0" borderId="14" xfId="6" applyNumberFormat="1" applyFont="1" applyBorder="1" applyAlignment="1">
      <alignment horizontal="right"/>
    </xf>
    <xf numFmtId="2" fontId="0" fillId="0" borderId="2" xfId="0" applyNumberFormat="1" applyBorder="1" applyAlignment="1">
      <alignment horizontal="right"/>
    </xf>
    <xf numFmtId="2" fontId="0" fillId="0" borderId="6" xfId="1" applyNumberFormat="1" applyFont="1" applyBorder="1" applyAlignment="1"/>
    <xf numFmtId="2" fontId="0" fillId="0" borderId="3" xfId="0" applyNumberFormat="1" applyBorder="1" applyAlignment="1">
      <alignment horizontal="right"/>
    </xf>
    <xf numFmtId="2" fontId="0" fillId="0" borderId="0" xfId="1" applyNumberFormat="1" applyFont="1" applyBorder="1" applyAlignment="1"/>
    <xf numFmtId="2" fontId="0" fillId="0" borderId="14" xfId="0" applyNumberFormat="1" applyBorder="1" applyAlignment="1">
      <alignment horizontal="right"/>
    </xf>
    <xf numFmtId="2" fontId="0" fillId="0" borderId="14" xfId="1" applyNumberFormat="1" applyFont="1" applyBorder="1" applyAlignment="1"/>
    <xf numFmtId="10" fontId="1" fillId="0" borderId="2" xfId="6" applyNumberFormat="1" applyFont="1" applyBorder="1" applyAlignment="1">
      <alignment horizontal="right"/>
    </xf>
    <xf numFmtId="10" fontId="1" fillId="0" borderId="3" xfId="6" applyNumberFormat="1" applyFont="1" applyBorder="1" applyAlignment="1">
      <alignment horizontal="right"/>
    </xf>
    <xf numFmtId="10" fontId="1" fillId="0" borderId="7" xfId="6" applyNumberFormat="1" applyFont="1" applyBorder="1" applyAlignment="1">
      <alignment horizontal="right"/>
    </xf>
    <xf numFmtId="2" fontId="0" fillId="0" borderId="12" xfId="1" applyNumberFormat="1" applyFont="1" applyBorder="1" applyAlignment="1">
      <alignment horizontal="right"/>
    </xf>
    <xf numFmtId="2" fontId="0" fillId="0" borderId="13" xfId="1" applyNumberFormat="1" applyFont="1" applyBorder="1" applyAlignment="1">
      <alignment horizontal="right"/>
    </xf>
    <xf numFmtId="2" fontId="0" fillId="0" borderId="7" xfId="0" applyNumberFormat="1" applyBorder="1" applyAlignment="1">
      <alignment horizontal="right"/>
    </xf>
    <xf numFmtId="2" fontId="0" fillId="0" borderId="14" xfId="1" applyNumberFormat="1" applyFont="1" applyBorder="1" applyAlignment="1">
      <alignment horizontal="right"/>
    </xf>
    <xf numFmtId="0" fontId="1" fillId="0" borderId="2" xfId="0" applyFont="1" applyBorder="1" applyAlignment="1">
      <alignment horizontal="left"/>
    </xf>
    <xf numFmtId="0" fontId="1" fillId="0" borderId="3" xfId="0" applyFont="1" applyBorder="1" applyAlignment="1">
      <alignment horizontal="left"/>
    </xf>
    <xf numFmtId="0" fontId="1" fillId="0" borderId="7" xfId="0" applyFont="1" applyBorder="1" applyAlignment="1">
      <alignment horizontal="left"/>
    </xf>
    <xf numFmtId="10" fontId="1" fillId="0" borderId="12" xfId="6" applyNumberFormat="1" applyFont="1" applyBorder="1" applyAlignment="1">
      <alignment horizontal="right"/>
    </xf>
    <xf numFmtId="10" fontId="1" fillId="0" borderId="13" xfId="6" applyNumberFormat="1" applyFont="1" applyBorder="1" applyAlignment="1">
      <alignment horizontal="right"/>
    </xf>
    <xf numFmtId="10" fontId="1" fillId="0" borderId="14" xfId="6" applyNumberFormat="1" applyFont="1" applyBorder="1" applyAlignment="1">
      <alignment horizontal="right"/>
    </xf>
    <xf numFmtId="167" fontId="0" fillId="0" borderId="13" xfId="6" applyNumberFormat="1" applyFont="1" applyBorder="1" applyAlignment="1">
      <alignment horizontal="right"/>
    </xf>
    <xf numFmtId="167" fontId="0" fillId="0" borderId="14" xfId="6" applyNumberFormat="1" applyFont="1" applyBorder="1" applyAlignment="1">
      <alignment horizontal="right"/>
    </xf>
    <xf numFmtId="0" fontId="1" fillId="0" borderId="15" xfId="0" applyFont="1" applyBorder="1" applyAlignment="1">
      <alignment horizontal="left" wrapText="1"/>
    </xf>
    <xf numFmtId="49" fontId="4" fillId="3" borderId="0" xfId="5" applyNumberFormat="1" applyFont="1" applyFill="1" applyAlignment="1">
      <alignment horizontal="right"/>
    </xf>
    <xf numFmtId="164" fontId="0" fillId="0" borderId="1" xfId="1" applyNumberFormat="1" applyFont="1" applyBorder="1" applyAlignment="1">
      <alignment horizontal="right"/>
    </xf>
    <xf numFmtId="164" fontId="0" fillId="0" borderId="0" xfId="0" applyNumberFormat="1" applyAlignment="1">
      <alignment horizontal="right"/>
    </xf>
    <xf numFmtId="164" fontId="16" fillId="0" borderId="2" xfId="3" applyNumberFormat="1" applyFont="1" applyFill="1" applyBorder="1"/>
    <xf numFmtId="164" fontId="16" fillId="0" borderId="1" xfId="3" applyNumberFormat="1" applyFont="1" applyFill="1" applyBorder="1"/>
    <xf numFmtId="0" fontId="16" fillId="0" borderId="1" xfId="3" applyFont="1" applyFill="1" applyBorder="1" applyAlignment="1">
      <alignment horizontal="right"/>
    </xf>
    <xf numFmtId="44" fontId="4" fillId="4" borderId="1" xfId="2" applyFont="1" applyFill="1" applyBorder="1" applyProtection="1">
      <protection locked="0"/>
    </xf>
    <xf numFmtId="44" fontId="4" fillId="4" borderId="5" xfId="2" applyFont="1" applyFill="1" applyBorder="1" applyProtection="1">
      <protection locked="0"/>
    </xf>
    <xf numFmtId="10" fontId="4" fillId="4" borderId="1" xfId="6" applyNumberFormat="1" applyFont="1" applyFill="1" applyBorder="1" applyProtection="1">
      <protection locked="0"/>
    </xf>
    <xf numFmtId="0" fontId="4" fillId="4" borderId="1" xfId="0" applyFont="1" applyFill="1" applyBorder="1" applyProtection="1">
      <protection locked="0"/>
    </xf>
    <xf numFmtId="10" fontId="4" fillId="4" borderId="7" xfId="6" applyNumberFormat="1" applyFont="1" applyFill="1" applyBorder="1" applyProtection="1">
      <protection locked="0"/>
    </xf>
    <xf numFmtId="0" fontId="0" fillId="0" borderId="13" xfId="0" applyBorder="1"/>
    <xf numFmtId="0" fontId="0" fillId="0" borderId="16" xfId="0" applyBorder="1"/>
    <xf numFmtId="0" fontId="6" fillId="3" borderId="17" xfId="5" applyFont="1" applyFill="1" applyBorder="1" applyAlignment="1">
      <alignment horizontal="left"/>
    </xf>
    <xf numFmtId="0" fontId="6" fillId="3" borderId="0" xfId="5" applyFont="1" applyFill="1" applyAlignment="1">
      <alignment horizontal="left" wrapText="1"/>
    </xf>
    <xf numFmtId="0" fontId="5" fillId="3" borderId="0" xfId="5" applyFont="1" applyFill="1"/>
    <xf numFmtId="0" fontId="13" fillId="0" borderId="0" xfId="0" applyFont="1" applyAlignment="1">
      <alignment horizontal="left" wrapText="1"/>
    </xf>
    <xf numFmtId="2" fontId="0" fillId="0" borderId="0" xfId="0" applyNumberFormat="1"/>
    <xf numFmtId="1" fontId="0" fillId="0" borderId="0" xfId="0" applyNumberFormat="1"/>
    <xf numFmtId="164" fontId="0" fillId="0" borderId="15" xfId="1" applyNumberFormat="1" applyFont="1" applyBorder="1" applyAlignment="1">
      <alignment horizontal="left"/>
    </xf>
    <xf numFmtId="164" fontId="0" fillId="0" borderId="16" xfId="1" applyNumberFormat="1" applyFont="1" applyBorder="1" applyAlignment="1">
      <alignment horizontal="left"/>
    </xf>
    <xf numFmtId="0" fontId="5" fillId="0" borderId="0" xfId="0" applyFont="1" applyAlignment="1">
      <alignment horizontal="left"/>
    </xf>
    <xf numFmtId="0" fontId="5" fillId="4" borderId="0" xfId="0" applyFont="1" applyFill="1" applyAlignment="1" applyProtection="1">
      <alignment horizontal="left"/>
      <protection locked="0"/>
    </xf>
    <xf numFmtId="0" fontId="8" fillId="5" borderId="0" xfId="0" applyFont="1" applyFill="1" applyAlignment="1">
      <alignment horizontal="center"/>
    </xf>
    <xf numFmtId="49" fontId="4" fillId="3" borderId="21" xfId="5" applyNumberFormat="1" applyFont="1" applyFill="1" applyBorder="1"/>
    <xf numFmtId="0" fontId="8" fillId="5" borderId="0" xfId="0" applyFont="1" applyFill="1"/>
    <xf numFmtId="0" fontId="5" fillId="4" borderId="0" xfId="0" applyFont="1" applyFill="1" applyProtection="1">
      <protection locked="0"/>
    </xf>
    <xf numFmtId="0" fontId="0" fillId="0" borderId="2" xfId="0" applyBorder="1" applyAlignment="1">
      <alignment horizontal="center" vertical="center" wrapText="1"/>
    </xf>
    <xf numFmtId="0" fontId="1" fillId="0" borderId="5" xfId="0" applyFont="1" applyBorder="1"/>
    <xf numFmtId="0" fontId="17" fillId="0" borderId="0" xfId="7" applyBorder="1"/>
    <xf numFmtId="0" fontId="17" fillId="5" borderId="0" xfId="7" applyFill="1" applyBorder="1" applyAlignment="1">
      <alignment horizontal="center"/>
    </xf>
    <xf numFmtId="0" fontId="18" fillId="0" borderId="0" xfId="8" applyBorder="1"/>
    <xf numFmtId="0" fontId="5" fillId="4" borderId="0" xfId="0" applyFont="1" applyFill="1" applyAlignment="1">
      <alignment horizontal="left"/>
    </xf>
    <xf numFmtId="0" fontId="5" fillId="4" borderId="0" xfId="0" applyFont="1" applyFill="1"/>
    <xf numFmtId="0" fontId="20" fillId="0" borderId="0" xfId="0" applyFont="1"/>
    <xf numFmtId="0" fontId="19" fillId="0" borderId="0" xfId="0" applyFont="1" applyAlignment="1" applyProtection="1">
      <alignment horizontal="left"/>
    </xf>
    <xf numFmtId="0" fontId="4" fillId="0" borderId="0" xfId="0" applyFont="1" applyAlignment="1">
      <alignment horizontal="right"/>
    </xf>
    <xf numFmtId="0" fontId="4" fillId="0" borderId="16" xfId="0" applyFont="1" applyBorder="1" applyAlignment="1">
      <alignment horizontal="right"/>
    </xf>
    <xf numFmtId="0" fontId="1" fillId="0" borderId="12" xfId="0" applyFont="1" applyBorder="1" applyAlignment="1">
      <alignment horizontal="left"/>
    </xf>
    <xf numFmtId="0" fontId="1" fillId="0" borderId="6" xfId="0" applyFont="1" applyBorder="1" applyAlignment="1">
      <alignment horizontal="left"/>
    </xf>
    <xf numFmtId="0" fontId="1" fillId="0" borderId="15" xfId="0" applyFont="1" applyBorder="1" applyAlignment="1">
      <alignment horizontal="left"/>
    </xf>
    <xf numFmtId="0" fontId="1" fillId="0" borderId="4" xfId="0" applyFont="1" applyBorder="1" applyAlignment="1">
      <alignment horizontal="left" wrapText="1"/>
    </xf>
    <xf numFmtId="0" fontId="1" fillId="0" borderId="5" xfId="0" applyFont="1" applyBorder="1" applyAlignment="1">
      <alignment horizontal="left" wrapText="1"/>
    </xf>
    <xf numFmtId="0" fontId="0" fillId="0" borderId="0" xfId="0" applyAlignment="1">
      <alignment horizontal="left"/>
    </xf>
    <xf numFmtId="0" fontId="0" fillId="0" borderId="8" xfId="0" applyBorder="1" applyAlignment="1">
      <alignment horizontal="left"/>
    </xf>
    <xf numFmtId="0" fontId="0" fillId="0" borderId="13" xfId="0" applyBorder="1" applyAlignment="1">
      <alignment horizontal="left"/>
    </xf>
    <xf numFmtId="0" fontId="0" fillId="0" borderId="6" xfId="0" applyBorder="1" applyAlignment="1">
      <alignment horizontal="left"/>
    </xf>
    <xf numFmtId="0" fontId="0" fillId="0" borderId="16" xfId="0" applyBorder="1" applyAlignment="1">
      <alignment horizontal="left"/>
    </xf>
    <xf numFmtId="0" fontId="0" fillId="0" borderId="12" xfId="0" applyBorder="1" applyAlignment="1">
      <alignment horizontal="left"/>
    </xf>
    <xf numFmtId="0" fontId="0" fillId="0" borderId="15" xfId="0" applyBorder="1" applyAlignment="1">
      <alignment horizontal="left"/>
    </xf>
    <xf numFmtId="0" fontId="0" fillId="0" borderId="14" xfId="0" applyBorder="1" applyAlignment="1">
      <alignment horizontal="left"/>
    </xf>
    <xf numFmtId="0" fontId="0" fillId="0" borderId="18" xfId="0" applyBorder="1" applyAlignment="1">
      <alignment horizontal="left"/>
    </xf>
    <xf numFmtId="0" fontId="1" fillId="0" borderId="13" xfId="0" applyFont="1" applyBorder="1" applyAlignment="1">
      <alignment horizontal="left"/>
    </xf>
    <xf numFmtId="0" fontId="1" fillId="0" borderId="0" xfId="0" applyFont="1" applyAlignment="1">
      <alignment horizontal="left"/>
    </xf>
    <xf numFmtId="0" fontId="1" fillId="0" borderId="16" xfId="0" applyFont="1" applyBorder="1" applyAlignment="1">
      <alignment horizontal="left"/>
    </xf>
    <xf numFmtId="10" fontId="0" fillId="4" borderId="13" xfId="0" applyNumberFormat="1"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16" xfId="0" applyFill="1" applyBorder="1" applyAlignment="1" applyProtection="1">
      <alignment horizontal="left" vertical="top" wrapText="1"/>
      <protection locked="0"/>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18" xfId="0" applyFill="1" applyBorder="1" applyAlignment="1" applyProtection="1">
      <alignment horizontal="left" vertical="top" wrapText="1"/>
      <protection locked="0"/>
    </xf>
  </cellXfs>
  <cellStyles count="9">
    <cellStyle name="Comma" xfId="1" builtinId="3"/>
    <cellStyle name="Currency" xfId="2" builtinId="4"/>
    <cellStyle name="Good" xfId="3" builtinId="26"/>
    <cellStyle name="Heading 1" xfId="7" builtinId="16" customBuiltin="1"/>
    <cellStyle name="Heading 2" xfId="8" builtinId="17" customBuiltin="1"/>
    <cellStyle name="Hyperlink" xfId="4" builtinId="8"/>
    <cellStyle name="Normal" xfId="0" builtinId="0"/>
    <cellStyle name="Normal 2" xfId="5" xr:uid="{BF35D19F-F894-5243-AD07-D9E2E7B2061B}"/>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1C37-7A93-CA45-BFC1-EBE375BC5F4D}">
  <dimension ref="B1:N161"/>
  <sheetViews>
    <sheetView tabSelected="1" zoomScale="90" zoomScaleNormal="90" workbookViewId="0">
      <selection activeCell="E4" sqref="E4"/>
    </sheetView>
  </sheetViews>
  <sheetFormatPr defaultColWidth="11.5703125" defaultRowHeight="12.75" x14ac:dyDescent="0.2"/>
  <cols>
    <col min="1" max="1" width="1.42578125" customWidth="1"/>
    <col min="2" max="2" width="8.7109375" customWidth="1"/>
    <col min="3" max="3" width="22.42578125" customWidth="1"/>
    <col min="4" max="4" width="16.42578125" customWidth="1"/>
    <col min="5" max="5" width="20.42578125" customWidth="1"/>
    <col min="6" max="6" width="18.42578125" customWidth="1"/>
    <col min="7" max="8" width="17.7109375" customWidth="1"/>
    <col min="9" max="9" width="9.7109375" bestFit="1" customWidth="1"/>
    <col min="10" max="10" width="13.140625" customWidth="1"/>
    <col min="11" max="11" width="11.140625" customWidth="1"/>
    <col min="12" max="12" width="10" style="61" customWidth="1"/>
    <col min="13" max="13" width="6" customWidth="1"/>
    <col min="14" max="256" width="8.7109375" customWidth="1"/>
  </cols>
  <sheetData>
    <row r="1" spans="2:13" ht="7.5" customHeight="1" x14ac:dyDescent="0.2"/>
    <row r="2" spans="2:13" ht="15.75" x14ac:dyDescent="0.25">
      <c r="B2" s="125" t="s">
        <v>83</v>
      </c>
      <c r="C2" s="38"/>
      <c r="D2" s="38"/>
      <c r="E2" s="38"/>
      <c r="F2" s="38"/>
      <c r="G2" s="38"/>
      <c r="H2" s="38"/>
    </row>
    <row r="3" spans="2:13" ht="15.75" x14ac:dyDescent="0.25">
      <c r="B3" s="38"/>
      <c r="C3" s="15" t="s">
        <v>121</v>
      </c>
      <c r="D3" s="15"/>
      <c r="E3" s="15"/>
      <c r="F3" s="15"/>
      <c r="G3" s="15"/>
      <c r="H3" s="15"/>
    </row>
    <row r="4" spans="2:13" ht="15.75" x14ac:dyDescent="0.25">
      <c r="B4" s="38"/>
      <c r="C4" s="117" t="s">
        <v>0</v>
      </c>
      <c r="D4" s="117"/>
      <c r="E4" s="122"/>
      <c r="F4" s="129"/>
      <c r="G4" s="129"/>
      <c r="H4" s="129"/>
    </row>
    <row r="5" spans="2:13" ht="15.75" x14ac:dyDescent="0.25">
      <c r="B5" s="38"/>
      <c r="C5" s="15" t="s">
        <v>1</v>
      </c>
      <c r="D5" s="131"/>
      <c r="E5" s="118"/>
      <c r="F5" s="128"/>
      <c r="G5" s="128"/>
      <c r="H5" s="128"/>
    </row>
    <row r="6" spans="2:13" ht="15.75" x14ac:dyDescent="0.25">
      <c r="B6" s="119"/>
      <c r="C6" s="119"/>
      <c r="D6" s="119"/>
      <c r="E6" s="119"/>
      <c r="F6" s="126" t="s">
        <v>82</v>
      </c>
      <c r="G6" s="119"/>
      <c r="H6" s="119"/>
      <c r="I6" s="119"/>
      <c r="J6" s="119"/>
      <c r="K6" s="119"/>
      <c r="L6" s="119"/>
      <c r="M6" s="119"/>
    </row>
    <row r="7" spans="2:13" ht="15" x14ac:dyDescent="0.25">
      <c r="B7" s="127" t="s">
        <v>2</v>
      </c>
      <c r="E7" s="130"/>
    </row>
    <row r="9" spans="2:13" ht="15" x14ac:dyDescent="0.25">
      <c r="C9" s="26" t="s">
        <v>3</v>
      </c>
      <c r="D9" s="124"/>
      <c r="E9" s="19" t="s">
        <v>4</v>
      </c>
      <c r="F9" s="19" t="s">
        <v>5</v>
      </c>
      <c r="G9" s="19" t="s">
        <v>6</v>
      </c>
    </row>
    <row r="10" spans="2:13" ht="15" x14ac:dyDescent="0.25">
      <c r="E10" s="102"/>
      <c r="F10" s="103"/>
      <c r="G10" s="20">
        <f>SUM(E10:F10)</f>
        <v>0</v>
      </c>
    </row>
    <row r="12" spans="2:13" ht="15" x14ac:dyDescent="0.25">
      <c r="B12" s="127" t="s">
        <v>7</v>
      </c>
    </row>
    <row r="13" spans="2:13" ht="30" customHeight="1" x14ac:dyDescent="0.2">
      <c r="D13" s="123" t="s">
        <v>8</v>
      </c>
      <c r="F13" s="123" t="s">
        <v>9</v>
      </c>
    </row>
    <row r="14" spans="2:13" x14ac:dyDescent="0.2">
      <c r="D14" s="14">
        <v>2761</v>
      </c>
      <c r="F14" s="70">
        <f>D14-F39</f>
        <v>69</v>
      </c>
    </row>
    <row r="17" spans="3:13" s="4" customFormat="1" ht="38.25" x14ac:dyDescent="0.2">
      <c r="C17" s="67" t="s">
        <v>10</v>
      </c>
      <c r="D17" s="137" t="s">
        <v>11</v>
      </c>
      <c r="E17" s="138"/>
      <c r="F17" s="28" t="s">
        <v>12</v>
      </c>
      <c r="G17" s="28" t="s">
        <v>81</v>
      </c>
      <c r="H17" s="28" t="s">
        <v>13</v>
      </c>
      <c r="I17" s="28" t="s">
        <v>14</v>
      </c>
      <c r="J17" s="27" t="s">
        <v>15</v>
      </c>
      <c r="K17" s="28" t="s">
        <v>16</v>
      </c>
      <c r="L17" s="62" t="s">
        <v>17</v>
      </c>
      <c r="M17" s="95" t="s">
        <v>18</v>
      </c>
    </row>
    <row r="18" spans="3:13" x14ac:dyDescent="0.2">
      <c r="C18" s="87" t="s">
        <v>19</v>
      </c>
      <c r="D18" s="144" t="s">
        <v>49</v>
      </c>
      <c r="E18" s="145"/>
      <c r="F18" s="29">
        <v>2</v>
      </c>
      <c r="G18" s="29"/>
      <c r="H18" s="29">
        <f t="shared" ref="H18:H36" si="0">G18+F18</f>
        <v>2</v>
      </c>
      <c r="I18" s="64">
        <f t="shared" ref="I18:I34" si="1">H18/$H$40</f>
        <v>1.2531328320802004E-3</v>
      </c>
      <c r="J18" s="74">
        <f t="shared" ref="J18:J34" si="2">$F$35*$I18</f>
        <v>0.54385964912280693</v>
      </c>
      <c r="K18" s="83">
        <f t="shared" ref="K18:K34" si="3">J18+H18</f>
        <v>2.5438596491228069</v>
      </c>
      <c r="L18" s="90">
        <f t="shared" ref="L18:L34" si="4">K18/$H$39</f>
        <v>1.2531328320802004E-3</v>
      </c>
      <c r="M18" s="87" t="s">
        <v>65</v>
      </c>
    </row>
    <row r="19" spans="3:13" x14ac:dyDescent="0.2">
      <c r="C19" s="88" t="s">
        <v>20</v>
      </c>
      <c r="D19" s="141" t="s">
        <v>50</v>
      </c>
      <c r="E19" s="143"/>
      <c r="F19" s="32">
        <v>1</v>
      </c>
      <c r="G19" s="32"/>
      <c r="H19" s="32">
        <f t="shared" si="0"/>
        <v>1</v>
      </c>
      <c r="I19" s="64">
        <f t="shared" si="1"/>
        <v>6.2656641604010022E-4</v>
      </c>
      <c r="J19" s="76">
        <f t="shared" si="2"/>
        <v>0.27192982456140347</v>
      </c>
      <c r="K19" s="84">
        <f t="shared" si="3"/>
        <v>1.2719298245614035</v>
      </c>
      <c r="L19" s="91">
        <f t="shared" si="4"/>
        <v>6.2656641604010022E-4</v>
      </c>
      <c r="M19" s="88" t="s">
        <v>66</v>
      </c>
    </row>
    <row r="20" spans="3:13" x14ac:dyDescent="0.2">
      <c r="C20" s="88" t="s">
        <v>21</v>
      </c>
      <c r="D20" s="141" t="s">
        <v>51</v>
      </c>
      <c r="E20" s="143"/>
      <c r="F20" s="32">
        <v>0</v>
      </c>
      <c r="G20" s="32"/>
      <c r="H20" s="32">
        <f t="shared" si="0"/>
        <v>0</v>
      </c>
      <c r="I20" s="64">
        <f t="shared" si="1"/>
        <v>0</v>
      </c>
      <c r="J20" s="76">
        <f t="shared" si="2"/>
        <v>0</v>
      </c>
      <c r="K20" s="84">
        <f t="shared" si="3"/>
        <v>0</v>
      </c>
      <c r="L20" s="91">
        <f t="shared" si="4"/>
        <v>0</v>
      </c>
      <c r="M20" s="88" t="s">
        <v>65</v>
      </c>
    </row>
    <row r="21" spans="3:13" x14ac:dyDescent="0.2">
      <c r="C21" s="88" t="s">
        <v>22</v>
      </c>
      <c r="D21" s="141" t="s">
        <v>52</v>
      </c>
      <c r="E21" s="143"/>
      <c r="F21" s="32">
        <v>0</v>
      </c>
      <c r="G21" s="32"/>
      <c r="H21" s="32">
        <f t="shared" si="0"/>
        <v>0</v>
      </c>
      <c r="I21" s="64">
        <f t="shared" si="1"/>
        <v>0</v>
      </c>
      <c r="J21" s="76">
        <f t="shared" si="2"/>
        <v>0</v>
      </c>
      <c r="K21" s="84">
        <f t="shared" si="3"/>
        <v>0</v>
      </c>
      <c r="L21" s="91">
        <f t="shared" si="4"/>
        <v>0</v>
      </c>
      <c r="M21" s="88" t="s">
        <v>66</v>
      </c>
    </row>
    <row r="22" spans="3:13" ht="12" customHeight="1" x14ac:dyDescent="0.2">
      <c r="C22" s="88">
        <v>3</v>
      </c>
      <c r="D22" s="141" t="s">
        <v>60</v>
      </c>
      <c r="E22" s="143"/>
      <c r="F22" s="32">
        <v>172</v>
      </c>
      <c r="G22" s="32"/>
      <c r="H22" s="32">
        <f t="shared" si="0"/>
        <v>172</v>
      </c>
      <c r="I22" s="64">
        <f t="shared" si="1"/>
        <v>0.10776942355889724</v>
      </c>
      <c r="J22" s="76">
        <f t="shared" si="2"/>
        <v>46.771929824561404</v>
      </c>
      <c r="K22" s="84">
        <f t="shared" si="3"/>
        <v>218.7719298245614</v>
      </c>
      <c r="L22" s="91">
        <f t="shared" si="4"/>
        <v>0.10776942355889724</v>
      </c>
      <c r="M22" s="88" t="s">
        <v>65</v>
      </c>
    </row>
    <row r="23" spans="3:13" x14ac:dyDescent="0.2">
      <c r="C23" s="88" t="s">
        <v>77</v>
      </c>
      <c r="D23" s="141" t="s">
        <v>79</v>
      </c>
      <c r="E23" s="143"/>
      <c r="F23" s="32">
        <v>224</v>
      </c>
      <c r="G23" s="32"/>
      <c r="H23" s="32">
        <f t="shared" si="0"/>
        <v>224</v>
      </c>
      <c r="I23" s="64">
        <f t="shared" si="1"/>
        <v>0.14035087719298245</v>
      </c>
      <c r="J23" s="76">
        <f t="shared" si="2"/>
        <v>60.912280701754383</v>
      </c>
      <c r="K23" s="84">
        <f t="shared" si="3"/>
        <v>284.91228070175441</v>
      </c>
      <c r="L23" s="91">
        <f t="shared" si="4"/>
        <v>0.14035087719298248</v>
      </c>
      <c r="M23" s="88" t="s">
        <v>65</v>
      </c>
    </row>
    <row r="24" spans="3:13" x14ac:dyDescent="0.2">
      <c r="C24" s="88" t="s">
        <v>78</v>
      </c>
      <c r="D24" s="141" t="s">
        <v>80</v>
      </c>
      <c r="E24" s="143"/>
      <c r="F24" s="32">
        <v>890</v>
      </c>
      <c r="G24" s="32"/>
      <c r="H24" s="32">
        <f t="shared" si="0"/>
        <v>890</v>
      </c>
      <c r="I24" s="64">
        <f t="shared" si="1"/>
        <v>0.55764411027568928</v>
      </c>
      <c r="J24" s="76">
        <f t="shared" si="2"/>
        <v>242.01754385964915</v>
      </c>
      <c r="K24" s="84">
        <f t="shared" si="3"/>
        <v>1132.0175438596491</v>
      </c>
      <c r="L24" s="91">
        <f t="shared" si="4"/>
        <v>0.55764411027568916</v>
      </c>
      <c r="M24" s="88" t="s">
        <v>65</v>
      </c>
    </row>
    <row r="25" spans="3:13" x14ac:dyDescent="0.2">
      <c r="C25" s="88" t="s">
        <v>23</v>
      </c>
      <c r="D25" s="141" t="s">
        <v>53</v>
      </c>
      <c r="E25" s="143"/>
      <c r="F25" s="32">
        <v>0</v>
      </c>
      <c r="G25" s="32"/>
      <c r="H25" s="32">
        <f t="shared" si="0"/>
        <v>0</v>
      </c>
      <c r="I25" s="64">
        <f t="shared" si="1"/>
        <v>0</v>
      </c>
      <c r="J25" s="76">
        <f t="shared" si="2"/>
        <v>0</v>
      </c>
      <c r="K25" s="84">
        <f t="shared" si="3"/>
        <v>0</v>
      </c>
      <c r="L25" s="91">
        <f t="shared" si="4"/>
        <v>0</v>
      </c>
      <c r="M25" s="88" t="s">
        <v>65</v>
      </c>
    </row>
    <row r="26" spans="3:13" x14ac:dyDescent="0.2">
      <c r="C26" s="88" t="s">
        <v>24</v>
      </c>
      <c r="D26" s="141" t="s">
        <v>54</v>
      </c>
      <c r="E26" s="143"/>
      <c r="F26" s="32">
        <v>0</v>
      </c>
      <c r="G26" s="32"/>
      <c r="H26" s="32">
        <f t="shared" si="0"/>
        <v>0</v>
      </c>
      <c r="I26" s="64">
        <f t="shared" si="1"/>
        <v>0</v>
      </c>
      <c r="J26" s="76">
        <f t="shared" si="2"/>
        <v>0</v>
      </c>
      <c r="K26" s="84">
        <f t="shared" si="3"/>
        <v>0</v>
      </c>
      <c r="L26" s="91">
        <f t="shared" si="4"/>
        <v>0</v>
      </c>
      <c r="M26" s="88" t="s">
        <v>67</v>
      </c>
    </row>
    <row r="27" spans="3:13" x14ac:dyDescent="0.2">
      <c r="C27" s="88" t="s">
        <v>25</v>
      </c>
      <c r="D27" s="141" t="s">
        <v>55</v>
      </c>
      <c r="E27" s="143"/>
      <c r="F27" s="32">
        <v>0</v>
      </c>
      <c r="G27" s="32"/>
      <c r="H27" s="32">
        <f t="shared" si="0"/>
        <v>0</v>
      </c>
      <c r="I27" s="64">
        <f t="shared" si="1"/>
        <v>0</v>
      </c>
      <c r="J27" s="76">
        <f t="shared" si="2"/>
        <v>0</v>
      </c>
      <c r="K27" s="84">
        <f t="shared" si="3"/>
        <v>0</v>
      </c>
      <c r="L27" s="91">
        <f t="shared" si="4"/>
        <v>0</v>
      </c>
      <c r="M27" s="88" t="s">
        <v>65</v>
      </c>
    </row>
    <row r="28" spans="3:13" x14ac:dyDescent="0.2">
      <c r="C28" s="88" t="s">
        <v>26</v>
      </c>
      <c r="D28" s="141" t="s">
        <v>56</v>
      </c>
      <c r="E28" s="143"/>
      <c r="F28" s="32">
        <v>0</v>
      </c>
      <c r="G28" s="32"/>
      <c r="H28" s="32">
        <f t="shared" si="0"/>
        <v>0</v>
      </c>
      <c r="I28" s="64">
        <f t="shared" si="1"/>
        <v>0</v>
      </c>
      <c r="J28" s="76">
        <f t="shared" si="2"/>
        <v>0</v>
      </c>
      <c r="K28" s="84">
        <f t="shared" si="3"/>
        <v>0</v>
      </c>
      <c r="L28" s="91">
        <f t="shared" si="4"/>
        <v>0</v>
      </c>
      <c r="M28" s="88" t="s">
        <v>67</v>
      </c>
    </row>
    <row r="29" spans="3:13" x14ac:dyDescent="0.2">
      <c r="C29" s="88" t="s">
        <v>27</v>
      </c>
      <c r="D29" s="141" t="s">
        <v>59</v>
      </c>
      <c r="E29" s="143"/>
      <c r="F29" s="32">
        <v>5</v>
      </c>
      <c r="G29" s="32"/>
      <c r="H29" s="32">
        <f t="shared" si="0"/>
        <v>5</v>
      </c>
      <c r="I29" s="64">
        <f t="shared" si="1"/>
        <v>3.1328320802005011E-3</v>
      </c>
      <c r="J29" s="76">
        <f t="shared" si="2"/>
        <v>1.3596491228070176</v>
      </c>
      <c r="K29" s="84">
        <f t="shared" si="3"/>
        <v>6.3596491228070171</v>
      </c>
      <c r="L29" s="91">
        <f t="shared" si="4"/>
        <v>3.1328320802005011E-3</v>
      </c>
      <c r="M29" s="88" t="s">
        <v>65</v>
      </c>
    </row>
    <row r="30" spans="3:13" x14ac:dyDescent="0.2">
      <c r="C30" s="88" t="s">
        <v>28</v>
      </c>
      <c r="D30" s="141" t="s">
        <v>61</v>
      </c>
      <c r="E30" s="143"/>
      <c r="F30" s="32">
        <v>8</v>
      </c>
      <c r="G30" s="32"/>
      <c r="H30" s="32">
        <f t="shared" si="0"/>
        <v>8</v>
      </c>
      <c r="I30" s="64">
        <f t="shared" si="1"/>
        <v>5.0125313283208017E-3</v>
      </c>
      <c r="J30" s="76">
        <f t="shared" si="2"/>
        <v>2.1754385964912277</v>
      </c>
      <c r="K30" s="84">
        <f t="shared" si="3"/>
        <v>10.175438596491228</v>
      </c>
      <c r="L30" s="91">
        <f t="shared" si="4"/>
        <v>5.0125313283208017E-3</v>
      </c>
      <c r="M30" s="88" t="s">
        <v>67</v>
      </c>
    </row>
    <row r="31" spans="3:13" x14ac:dyDescent="0.2">
      <c r="C31" s="88" t="s">
        <v>29</v>
      </c>
      <c r="D31" s="141" t="s">
        <v>62</v>
      </c>
      <c r="E31" s="143"/>
      <c r="F31" s="32">
        <v>23</v>
      </c>
      <c r="G31" s="32"/>
      <c r="H31" s="32">
        <f t="shared" si="0"/>
        <v>23</v>
      </c>
      <c r="I31" s="64">
        <f t="shared" si="1"/>
        <v>1.4411027568922305E-2</v>
      </c>
      <c r="J31" s="76">
        <f t="shared" si="2"/>
        <v>6.2543859649122799</v>
      </c>
      <c r="K31" s="84">
        <f t="shared" si="3"/>
        <v>29.254385964912281</v>
      </c>
      <c r="L31" s="91">
        <f t="shared" si="4"/>
        <v>1.4411027568922305E-2</v>
      </c>
      <c r="M31" s="88" t="s">
        <v>65</v>
      </c>
    </row>
    <row r="32" spans="3:13" x14ac:dyDescent="0.2">
      <c r="C32" s="88" t="s">
        <v>30</v>
      </c>
      <c r="D32" s="141" t="s">
        <v>57</v>
      </c>
      <c r="E32" s="143"/>
      <c r="F32" s="32">
        <v>28</v>
      </c>
      <c r="G32" s="32"/>
      <c r="H32" s="32">
        <f t="shared" si="0"/>
        <v>28</v>
      </c>
      <c r="I32" s="64">
        <f t="shared" si="1"/>
        <v>1.7543859649122806E-2</v>
      </c>
      <c r="J32" s="76">
        <f t="shared" si="2"/>
        <v>7.6140350877192979</v>
      </c>
      <c r="K32" s="84">
        <f t="shared" si="3"/>
        <v>35.614035087719301</v>
      </c>
      <c r="L32" s="91">
        <f t="shared" si="4"/>
        <v>1.754385964912281E-2</v>
      </c>
      <c r="M32" s="88" t="s">
        <v>67</v>
      </c>
    </row>
    <row r="33" spans="2:13" x14ac:dyDescent="0.2">
      <c r="C33" s="88" t="s">
        <v>31</v>
      </c>
      <c r="D33" s="141" t="s">
        <v>63</v>
      </c>
      <c r="E33" s="143"/>
      <c r="F33" s="32">
        <v>23</v>
      </c>
      <c r="G33" s="32"/>
      <c r="H33" s="32">
        <f t="shared" si="0"/>
        <v>23</v>
      </c>
      <c r="I33" s="64">
        <f t="shared" si="1"/>
        <v>1.4411027568922305E-2</v>
      </c>
      <c r="J33" s="76">
        <f t="shared" si="2"/>
        <v>6.2543859649122799</v>
      </c>
      <c r="K33" s="84">
        <f t="shared" si="3"/>
        <v>29.254385964912281</v>
      </c>
      <c r="L33" s="91">
        <f t="shared" si="4"/>
        <v>1.4411027568922305E-2</v>
      </c>
      <c r="M33" s="88" t="s">
        <v>65</v>
      </c>
    </row>
    <row r="34" spans="2:13" x14ac:dyDescent="0.2">
      <c r="C34" s="88" t="s">
        <v>32</v>
      </c>
      <c r="D34" s="141" t="s">
        <v>64</v>
      </c>
      <c r="E34" s="143"/>
      <c r="F34" s="32">
        <v>220</v>
      </c>
      <c r="G34" s="32"/>
      <c r="H34" s="32">
        <f t="shared" si="0"/>
        <v>220</v>
      </c>
      <c r="I34" s="64">
        <f t="shared" si="1"/>
        <v>0.13784461152882205</v>
      </c>
      <c r="J34" s="85">
        <f t="shared" si="2"/>
        <v>59.824561403508767</v>
      </c>
      <c r="K34" s="86">
        <f t="shared" si="3"/>
        <v>279.82456140350877</v>
      </c>
      <c r="L34" s="92">
        <f t="shared" si="4"/>
        <v>0.13784461152882205</v>
      </c>
      <c r="M34" s="88" t="s">
        <v>67</v>
      </c>
    </row>
    <row r="35" spans="2:13" x14ac:dyDescent="0.2">
      <c r="C35" s="88">
        <v>10</v>
      </c>
      <c r="D35" s="141" t="s">
        <v>58</v>
      </c>
      <c r="E35" s="143"/>
      <c r="F35" s="32">
        <v>434</v>
      </c>
      <c r="G35" s="32"/>
      <c r="H35" s="32">
        <f t="shared" si="0"/>
        <v>434</v>
      </c>
      <c r="I35" s="31"/>
      <c r="J35" s="60"/>
      <c r="K35" s="36"/>
      <c r="L35" s="93"/>
      <c r="M35" s="88" t="s">
        <v>68</v>
      </c>
    </row>
    <row r="36" spans="2:13" x14ac:dyDescent="0.2">
      <c r="C36" s="89">
        <v>11</v>
      </c>
      <c r="D36" s="146" t="s">
        <v>74</v>
      </c>
      <c r="E36" s="147"/>
      <c r="F36" s="33">
        <v>662</v>
      </c>
      <c r="G36" s="33">
        <f>-(F36)</f>
        <v>-662</v>
      </c>
      <c r="H36" s="33">
        <f t="shared" si="0"/>
        <v>0</v>
      </c>
      <c r="I36" s="35"/>
      <c r="J36" s="33"/>
      <c r="K36" s="34"/>
      <c r="L36" s="94"/>
      <c r="M36" s="89" t="s">
        <v>68</v>
      </c>
    </row>
    <row r="37" spans="2:13" x14ac:dyDescent="0.2">
      <c r="L37"/>
    </row>
    <row r="38" spans="2:13" ht="13.5" customHeight="1" x14ac:dyDescent="0.2">
      <c r="L38"/>
    </row>
    <row r="39" spans="2:13" x14ac:dyDescent="0.2">
      <c r="D39" s="11" t="s">
        <v>33</v>
      </c>
      <c r="E39" s="12"/>
      <c r="F39" s="14">
        <f>SUM(F18:F36)</f>
        <v>2692</v>
      </c>
      <c r="G39" s="14">
        <f>G36</f>
        <v>-662</v>
      </c>
      <c r="H39" s="14">
        <f>SUM(H18:H36)</f>
        <v>2030</v>
      </c>
      <c r="L39"/>
    </row>
    <row r="40" spans="2:13" x14ac:dyDescent="0.2">
      <c r="H40" s="14">
        <f>H39-H35</f>
        <v>1596</v>
      </c>
      <c r="I40" s="97" t="s">
        <v>104</v>
      </c>
    </row>
    <row r="41" spans="2:13" ht="15" x14ac:dyDescent="0.25">
      <c r="B41" s="127" t="s">
        <v>34</v>
      </c>
      <c r="L41" s="98"/>
    </row>
    <row r="42" spans="2:13" ht="14.65" customHeight="1" x14ac:dyDescent="0.2">
      <c r="B42" s="112"/>
      <c r="C42" s="112"/>
      <c r="D42" s="112"/>
      <c r="E42" s="112"/>
      <c r="F42" s="112"/>
      <c r="G42" s="112"/>
      <c r="H42" s="112"/>
      <c r="I42" s="112"/>
      <c r="J42" s="112"/>
      <c r="K42" s="112"/>
      <c r="L42" s="112"/>
      <c r="M42" s="112"/>
    </row>
    <row r="43" spans="2:13" ht="14.25" x14ac:dyDescent="0.2">
      <c r="C43" s="17" t="s">
        <v>71</v>
      </c>
      <c r="D43" s="17" t="s">
        <v>35</v>
      </c>
      <c r="E43" s="17" t="s">
        <v>36</v>
      </c>
    </row>
    <row r="44" spans="2:13" ht="15" x14ac:dyDescent="0.25">
      <c r="C44" s="104"/>
      <c r="D44" s="105"/>
      <c r="E44" s="105"/>
    </row>
    <row r="46" spans="2:13" ht="15" x14ac:dyDescent="0.25">
      <c r="B46" s="127" t="s">
        <v>37</v>
      </c>
    </row>
    <row r="48" spans="2:13" x14ac:dyDescent="0.2">
      <c r="C48" s="3" t="s">
        <v>38</v>
      </c>
    </row>
    <row r="49" spans="3:7" ht="25.5" x14ac:dyDescent="0.2">
      <c r="C49" s="2" t="s">
        <v>42</v>
      </c>
      <c r="D49" s="2" t="s">
        <v>72</v>
      </c>
      <c r="E49" s="13" t="s">
        <v>39</v>
      </c>
      <c r="F49" s="13" t="s">
        <v>69</v>
      </c>
      <c r="G49" s="2" t="s">
        <v>40</v>
      </c>
    </row>
    <row r="50" spans="3:7" x14ac:dyDescent="0.2">
      <c r="C50" s="8" t="s">
        <v>20</v>
      </c>
      <c r="D50" s="7">
        <f>L19</f>
        <v>6.2656641604010022E-4</v>
      </c>
      <c r="E50" s="8"/>
      <c r="F50" s="8"/>
      <c r="G50" s="8"/>
    </row>
    <row r="51" spans="3:7" x14ac:dyDescent="0.2">
      <c r="C51" s="8" t="s">
        <v>22</v>
      </c>
      <c r="D51" s="7">
        <f>L21</f>
        <v>0</v>
      </c>
      <c r="E51" s="8"/>
      <c r="F51" s="8"/>
      <c r="G51" s="8"/>
    </row>
    <row r="52" spans="3:7" x14ac:dyDescent="0.2">
      <c r="C52" s="2" t="s">
        <v>73</v>
      </c>
      <c r="D52" s="5">
        <f>SUM(D50:D51)</f>
        <v>6.2656641604010022E-4</v>
      </c>
      <c r="E52" s="16">
        <f>E10*D52</f>
        <v>0</v>
      </c>
      <c r="F52" s="16">
        <f>F10*D52</f>
        <v>0</v>
      </c>
      <c r="G52" s="16">
        <f>F52+E52</f>
        <v>0</v>
      </c>
    </row>
    <row r="54" spans="3:7" x14ac:dyDescent="0.2">
      <c r="C54" s="3" t="s">
        <v>41</v>
      </c>
    </row>
    <row r="55" spans="3:7" ht="25.5" x14ac:dyDescent="0.2">
      <c r="C55" s="2" t="s">
        <v>42</v>
      </c>
      <c r="D55" s="2" t="s">
        <v>72</v>
      </c>
      <c r="E55" s="13" t="s">
        <v>39</v>
      </c>
      <c r="F55" s="13" t="s">
        <v>69</v>
      </c>
      <c r="G55" s="2" t="s">
        <v>40</v>
      </c>
    </row>
    <row r="56" spans="3:7" x14ac:dyDescent="0.2">
      <c r="C56" s="8" t="s">
        <v>24</v>
      </c>
      <c r="D56" s="7">
        <f>L26</f>
        <v>0</v>
      </c>
      <c r="E56" s="8"/>
      <c r="F56" s="8"/>
      <c r="G56" s="8"/>
    </row>
    <row r="57" spans="3:7" x14ac:dyDescent="0.2">
      <c r="C57" s="8" t="s">
        <v>26</v>
      </c>
      <c r="D57" s="7">
        <f>L28</f>
        <v>0</v>
      </c>
      <c r="E57" s="8"/>
      <c r="F57" s="8"/>
      <c r="G57" s="8"/>
    </row>
    <row r="58" spans="3:7" x14ac:dyDescent="0.2">
      <c r="C58" s="8" t="s">
        <v>28</v>
      </c>
      <c r="D58" s="7">
        <f>L30</f>
        <v>5.0125313283208017E-3</v>
      </c>
      <c r="E58" s="8"/>
      <c r="F58" s="8"/>
      <c r="G58" s="8"/>
    </row>
    <row r="59" spans="3:7" x14ac:dyDescent="0.2">
      <c r="C59" s="8" t="s">
        <v>30</v>
      </c>
      <c r="D59" s="7">
        <f>L32</f>
        <v>1.754385964912281E-2</v>
      </c>
      <c r="E59" s="8"/>
      <c r="F59" s="8"/>
      <c r="G59" s="8"/>
    </row>
    <row r="60" spans="3:7" x14ac:dyDescent="0.2">
      <c r="C60" s="8" t="s">
        <v>32</v>
      </c>
      <c r="D60" s="7">
        <f>L34</f>
        <v>0.13784461152882205</v>
      </c>
      <c r="E60" s="8"/>
      <c r="F60" s="8"/>
      <c r="G60" s="8"/>
    </row>
    <row r="61" spans="3:7" x14ac:dyDescent="0.2">
      <c r="C61" s="2" t="s">
        <v>13</v>
      </c>
      <c r="D61" s="5">
        <f>SUM(D56:D60)</f>
        <v>0.16040100250626566</v>
      </c>
      <c r="E61" s="9"/>
      <c r="F61" s="9"/>
      <c r="G61" s="9"/>
    </row>
    <row r="62" spans="3:7" x14ac:dyDescent="0.2">
      <c r="C62" s="21" t="s">
        <v>43</v>
      </c>
      <c r="D62" s="22">
        <f>C44</f>
        <v>0</v>
      </c>
      <c r="E62" s="8"/>
      <c r="F62" s="8"/>
      <c r="G62" s="8"/>
    </row>
    <row r="63" spans="3:7" x14ac:dyDescent="0.2">
      <c r="C63" s="6" t="s">
        <v>44</v>
      </c>
      <c r="D63" s="24">
        <f>D62*D61</f>
        <v>0</v>
      </c>
      <c r="E63" s="25">
        <f>E10*D63</f>
        <v>0</v>
      </c>
      <c r="F63" s="25">
        <f>F10*D63</f>
        <v>0</v>
      </c>
      <c r="G63" s="25">
        <f>E63+F63</f>
        <v>0</v>
      </c>
    </row>
    <row r="64" spans="3:7" x14ac:dyDescent="0.2">
      <c r="C64" s="23"/>
      <c r="D64" s="23"/>
      <c r="E64" s="23"/>
      <c r="F64" s="23"/>
      <c r="G64" s="23"/>
    </row>
    <row r="66" spans="2:13" ht="15" x14ac:dyDescent="0.25">
      <c r="B66" s="1"/>
      <c r="H66" s="19" t="s">
        <v>45</v>
      </c>
    </row>
    <row r="67" spans="2:13" ht="15" x14ac:dyDescent="0.25">
      <c r="C67" s="26" t="s">
        <v>75</v>
      </c>
      <c r="D67" s="12"/>
      <c r="E67" s="10">
        <f>SUM(E52,E63)</f>
        <v>0</v>
      </c>
      <c r="F67" s="10">
        <f>SUM(F52,F63)</f>
        <v>0</v>
      </c>
      <c r="G67" s="10">
        <f>SUM(G52,G63)</f>
        <v>0</v>
      </c>
      <c r="H67" s="18">
        <f>G67*0.5</f>
        <v>0</v>
      </c>
    </row>
    <row r="68" spans="2:13" ht="15" x14ac:dyDescent="0.25">
      <c r="C68" s="2" t="s">
        <v>70</v>
      </c>
      <c r="D68" s="106"/>
      <c r="H68" s="18">
        <f>(G67*D68)*0.5</f>
        <v>0</v>
      </c>
    </row>
    <row r="69" spans="2:13" ht="15" x14ac:dyDescent="0.25">
      <c r="F69" s="132" t="s">
        <v>85</v>
      </c>
      <c r="G69" s="132"/>
      <c r="H69" s="18">
        <f>ROUND(SUM(H67:H68),2)</f>
        <v>0</v>
      </c>
    </row>
    <row r="70" spans="2:13" ht="15" x14ac:dyDescent="0.25">
      <c r="F70" s="132"/>
      <c r="G70" s="132"/>
      <c r="H70" s="66"/>
    </row>
    <row r="71" spans="2:13" ht="15" x14ac:dyDescent="0.25">
      <c r="F71" s="66"/>
      <c r="G71" s="66"/>
      <c r="H71" s="66"/>
    </row>
    <row r="73" spans="2:13" ht="15.75" x14ac:dyDescent="0.25">
      <c r="B73" s="121"/>
      <c r="C73" s="121"/>
      <c r="D73" s="121"/>
      <c r="E73" s="121"/>
      <c r="F73" s="126" t="s">
        <v>84</v>
      </c>
      <c r="G73" s="121"/>
      <c r="H73" s="121"/>
      <c r="I73" s="121"/>
      <c r="J73" s="121"/>
      <c r="K73" s="121"/>
      <c r="L73" s="121"/>
      <c r="M73" s="121"/>
    </row>
    <row r="74" spans="2:13" ht="15.75" x14ac:dyDescent="0.25">
      <c r="C74" s="15" t="str">
        <f>C3</f>
        <v>Quarter Ended: December 31, 2025</v>
      </c>
      <c r="D74" s="15"/>
      <c r="E74" s="15"/>
      <c r="F74" s="15"/>
      <c r="G74" s="15"/>
      <c r="H74" s="15"/>
    </row>
    <row r="75" spans="2:13" ht="15.75" x14ac:dyDescent="0.25">
      <c r="C75" s="117" t="s">
        <v>0</v>
      </c>
      <c r="D75" s="117"/>
      <c r="E75" s="117">
        <f>E4</f>
        <v>0</v>
      </c>
      <c r="F75" s="15"/>
      <c r="G75" s="15"/>
      <c r="H75" s="15"/>
    </row>
    <row r="76" spans="2:13" ht="15.75" x14ac:dyDescent="0.25">
      <c r="C76" s="15" t="s">
        <v>1</v>
      </c>
      <c r="D76" s="117">
        <f>E5</f>
        <v>0</v>
      </c>
      <c r="E76" s="117"/>
      <c r="F76" s="117"/>
      <c r="G76" s="117"/>
      <c r="H76" s="117"/>
    </row>
    <row r="78" spans="2:13" ht="15" x14ac:dyDescent="0.25">
      <c r="B78" s="127" t="s">
        <v>2</v>
      </c>
    </row>
    <row r="80" spans="2:13" ht="15" x14ac:dyDescent="0.25">
      <c r="C80" s="26" t="s">
        <v>3</v>
      </c>
      <c r="D80" s="124"/>
      <c r="E80" s="19" t="s">
        <v>4</v>
      </c>
      <c r="F80" s="19" t="s">
        <v>5</v>
      </c>
      <c r="G80" s="19" t="s">
        <v>6</v>
      </c>
    </row>
    <row r="81" spans="2:14" ht="15" x14ac:dyDescent="0.25">
      <c r="E81" s="102"/>
      <c r="F81" s="103"/>
      <c r="G81" s="20">
        <f>SUM(E81:F81)</f>
        <v>0</v>
      </c>
    </row>
    <row r="83" spans="2:14" ht="15" x14ac:dyDescent="0.25">
      <c r="B83" s="127" t="s">
        <v>7</v>
      </c>
    </row>
    <row r="84" spans="2:14" ht="30" customHeight="1" x14ac:dyDescent="0.2">
      <c r="D84" s="123" t="s">
        <v>8</v>
      </c>
      <c r="F84" s="123" t="s">
        <v>9</v>
      </c>
    </row>
    <row r="85" spans="2:14" x14ac:dyDescent="0.2">
      <c r="D85" s="14">
        <v>443</v>
      </c>
      <c r="F85" s="70">
        <f>D85-F110</f>
        <v>11</v>
      </c>
    </row>
    <row r="88" spans="2:14" ht="38.25" x14ac:dyDescent="0.2">
      <c r="B88" s="4"/>
      <c r="C88" s="67" t="s">
        <v>10</v>
      </c>
      <c r="D88" s="137" t="s">
        <v>11</v>
      </c>
      <c r="E88" s="138"/>
      <c r="F88" s="28" t="s">
        <v>12</v>
      </c>
      <c r="G88" s="28" t="s">
        <v>81</v>
      </c>
      <c r="H88" s="28" t="s">
        <v>13</v>
      </c>
      <c r="I88" s="28" t="s">
        <v>14</v>
      </c>
      <c r="J88" s="27" t="s">
        <v>15</v>
      </c>
      <c r="K88" s="28" t="s">
        <v>16</v>
      </c>
      <c r="L88" s="63" t="s">
        <v>17</v>
      </c>
      <c r="M88" s="68" t="s">
        <v>18</v>
      </c>
    </row>
    <row r="89" spans="2:14" x14ac:dyDescent="0.2">
      <c r="C89" s="87" t="s">
        <v>19</v>
      </c>
      <c r="D89" s="142" t="s">
        <v>49</v>
      </c>
      <c r="E89" s="142"/>
      <c r="F89" s="32">
        <v>1</v>
      </c>
      <c r="G89" s="115"/>
      <c r="H89" s="29">
        <f>G89+F89</f>
        <v>1</v>
      </c>
      <c r="I89" s="71">
        <f>H89/$H$111</f>
        <v>3.3003300330033004E-3</v>
      </c>
      <c r="J89" s="74">
        <f>$F$106*$I89</f>
        <v>0.25412541254125415</v>
      </c>
      <c r="K89" s="75">
        <f>J89+H89</f>
        <v>1.2541254125412542</v>
      </c>
      <c r="L89" s="80">
        <f>K89/$H$110</f>
        <v>3.3003300330033004E-3</v>
      </c>
      <c r="M89" s="87" t="s">
        <v>65</v>
      </c>
      <c r="N89" s="114"/>
    </row>
    <row r="90" spans="2:14" x14ac:dyDescent="0.2">
      <c r="C90" s="88" t="s">
        <v>20</v>
      </c>
      <c r="D90" s="139" t="s">
        <v>50</v>
      </c>
      <c r="E90" s="139"/>
      <c r="F90" s="32">
        <v>1</v>
      </c>
      <c r="G90" s="116"/>
      <c r="H90" s="32">
        <f t="shared" ref="H90:H105" si="5">G90+F90</f>
        <v>1</v>
      </c>
      <c r="I90" s="72">
        <f t="shared" ref="I90:I105" si="6">H90/$H$111</f>
        <v>3.3003300330033004E-3</v>
      </c>
      <c r="J90" s="76">
        <f t="shared" ref="J90:J105" si="7">$F$106*$I90</f>
        <v>0.25412541254125415</v>
      </c>
      <c r="K90" s="77">
        <f t="shared" ref="K90:K105" si="8">J90+H90</f>
        <v>1.2541254125412542</v>
      </c>
      <c r="L90" s="81">
        <f t="shared" ref="L90:L105" si="9">K90/$H$110</f>
        <v>3.3003300330033004E-3</v>
      </c>
      <c r="M90" s="88" t="s">
        <v>66</v>
      </c>
      <c r="N90" s="114"/>
    </row>
    <row r="91" spans="2:14" x14ac:dyDescent="0.2">
      <c r="C91" s="88" t="s">
        <v>21</v>
      </c>
      <c r="D91" s="139" t="s">
        <v>51</v>
      </c>
      <c r="E91" s="139"/>
      <c r="F91" s="32">
        <v>1</v>
      </c>
      <c r="G91" s="116"/>
      <c r="H91" s="32">
        <f t="shared" si="5"/>
        <v>1</v>
      </c>
      <c r="I91" s="72">
        <f t="shared" si="6"/>
        <v>3.3003300330033004E-3</v>
      </c>
      <c r="J91" s="76">
        <f t="shared" si="7"/>
        <v>0.25412541254125415</v>
      </c>
      <c r="K91" s="77">
        <f t="shared" si="8"/>
        <v>1.2541254125412542</v>
      </c>
      <c r="L91" s="81">
        <f t="shared" si="9"/>
        <v>3.3003300330033004E-3</v>
      </c>
      <c r="M91" s="88" t="s">
        <v>65</v>
      </c>
      <c r="N91" s="114"/>
    </row>
    <row r="92" spans="2:14" x14ac:dyDescent="0.2">
      <c r="C92" s="88" t="s">
        <v>22</v>
      </c>
      <c r="D92" s="139" t="s">
        <v>52</v>
      </c>
      <c r="E92" s="139"/>
      <c r="F92" s="32">
        <v>0</v>
      </c>
      <c r="G92" s="116"/>
      <c r="H92" s="32">
        <f t="shared" si="5"/>
        <v>0</v>
      </c>
      <c r="I92" s="72">
        <f t="shared" si="6"/>
        <v>0</v>
      </c>
      <c r="J92" s="76">
        <f t="shared" si="7"/>
        <v>0</v>
      </c>
      <c r="K92" s="77">
        <f t="shared" si="8"/>
        <v>0</v>
      </c>
      <c r="L92" s="81">
        <f t="shared" si="9"/>
        <v>0</v>
      </c>
      <c r="M92" s="88" t="s">
        <v>66</v>
      </c>
      <c r="N92" s="114"/>
    </row>
    <row r="93" spans="2:14" x14ac:dyDescent="0.2">
      <c r="C93" s="88">
        <v>3</v>
      </c>
      <c r="D93" s="139" t="s">
        <v>60</v>
      </c>
      <c r="E93" s="139"/>
      <c r="F93" s="32">
        <v>220</v>
      </c>
      <c r="G93" s="116"/>
      <c r="H93" s="32">
        <f t="shared" si="5"/>
        <v>220</v>
      </c>
      <c r="I93" s="72">
        <f t="shared" si="6"/>
        <v>0.72607260726072609</v>
      </c>
      <c r="J93" s="76">
        <f t="shared" si="7"/>
        <v>55.907590759075909</v>
      </c>
      <c r="K93" s="77">
        <f t="shared" si="8"/>
        <v>275.9075907590759</v>
      </c>
      <c r="L93" s="81">
        <f t="shared" si="9"/>
        <v>0.72607260726072609</v>
      </c>
      <c r="M93" s="88" t="s">
        <v>65</v>
      </c>
      <c r="N93" s="114"/>
    </row>
    <row r="94" spans="2:14" x14ac:dyDescent="0.2">
      <c r="C94" s="88" t="s">
        <v>77</v>
      </c>
      <c r="D94" s="139" t="s">
        <v>79</v>
      </c>
      <c r="E94" s="139"/>
      <c r="F94" s="32">
        <v>37</v>
      </c>
      <c r="G94" s="116"/>
      <c r="H94" s="32">
        <f t="shared" si="5"/>
        <v>37</v>
      </c>
      <c r="I94" s="72">
        <f t="shared" si="6"/>
        <v>0.12211221122112212</v>
      </c>
      <c r="J94" s="76">
        <f t="shared" si="7"/>
        <v>9.4026402640264024</v>
      </c>
      <c r="K94" s="77">
        <f t="shared" si="8"/>
        <v>46.402640264026402</v>
      </c>
      <c r="L94" s="81">
        <f t="shared" si="9"/>
        <v>0.12211221122112211</v>
      </c>
      <c r="M94" s="88" t="s">
        <v>65</v>
      </c>
      <c r="N94" s="114"/>
    </row>
    <row r="95" spans="2:14" x14ac:dyDescent="0.2">
      <c r="C95" s="88" t="s">
        <v>78</v>
      </c>
      <c r="D95" s="141" t="s">
        <v>80</v>
      </c>
      <c r="E95" s="139"/>
      <c r="F95" s="32">
        <v>0</v>
      </c>
      <c r="G95" s="116"/>
      <c r="H95" s="32">
        <f t="shared" si="5"/>
        <v>0</v>
      </c>
      <c r="I95" s="72">
        <f t="shared" si="6"/>
        <v>0</v>
      </c>
      <c r="J95" s="76">
        <f t="shared" si="7"/>
        <v>0</v>
      </c>
      <c r="K95" s="77">
        <f t="shared" si="8"/>
        <v>0</v>
      </c>
      <c r="L95" s="81">
        <f t="shared" si="9"/>
        <v>0</v>
      </c>
      <c r="M95" s="88" t="s">
        <v>65</v>
      </c>
      <c r="N95" s="114"/>
    </row>
    <row r="96" spans="2:14" x14ac:dyDescent="0.2">
      <c r="C96" s="88" t="s">
        <v>23</v>
      </c>
      <c r="D96" s="139" t="s">
        <v>53</v>
      </c>
      <c r="E96" s="139"/>
      <c r="F96" s="32">
        <v>1</v>
      </c>
      <c r="G96" s="116"/>
      <c r="H96" s="32">
        <f t="shared" si="5"/>
        <v>1</v>
      </c>
      <c r="I96" s="72">
        <f t="shared" si="6"/>
        <v>3.3003300330033004E-3</v>
      </c>
      <c r="J96" s="76">
        <f t="shared" si="7"/>
        <v>0.25412541254125415</v>
      </c>
      <c r="K96" s="77">
        <f t="shared" si="8"/>
        <v>1.2541254125412542</v>
      </c>
      <c r="L96" s="81">
        <f t="shared" si="9"/>
        <v>3.3003300330033004E-3</v>
      </c>
      <c r="M96" s="88" t="s">
        <v>65</v>
      </c>
      <c r="N96" s="114"/>
    </row>
    <row r="97" spans="2:14" x14ac:dyDescent="0.2">
      <c r="C97" s="88" t="s">
        <v>24</v>
      </c>
      <c r="D97" s="139" t="s">
        <v>54</v>
      </c>
      <c r="E97" s="139"/>
      <c r="F97" s="32">
        <v>0</v>
      </c>
      <c r="G97" s="116"/>
      <c r="H97" s="32">
        <f t="shared" si="5"/>
        <v>0</v>
      </c>
      <c r="I97" s="72">
        <f t="shared" si="6"/>
        <v>0</v>
      </c>
      <c r="J97" s="76">
        <f t="shared" si="7"/>
        <v>0</v>
      </c>
      <c r="K97" s="77">
        <f t="shared" si="8"/>
        <v>0</v>
      </c>
      <c r="L97" s="81">
        <f t="shared" si="9"/>
        <v>0</v>
      </c>
      <c r="M97" s="88" t="s">
        <v>67</v>
      </c>
      <c r="N97" s="114"/>
    </row>
    <row r="98" spans="2:14" x14ac:dyDescent="0.2">
      <c r="C98" s="88" t="s">
        <v>25</v>
      </c>
      <c r="D98" s="139" t="s">
        <v>55</v>
      </c>
      <c r="E98" s="139"/>
      <c r="F98" s="32">
        <v>1</v>
      </c>
      <c r="G98" s="116"/>
      <c r="H98" s="32">
        <f t="shared" si="5"/>
        <v>1</v>
      </c>
      <c r="I98" s="72">
        <f t="shared" si="6"/>
        <v>3.3003300330033004E-3</v>
      </c>
      <c r="J98" s="76">
        <f t="shared" si="7"/>
        <v>0.25412541254125415</v>
      </c>
      <c r="K98" s="77">
        <f t="shared" si="8"/>
        <v>1.2541254125412542</v>
      </c>
      <c r="L98" s="81">
        <f t="shared" si="9"/>
        <v>3.3003300330033004E-3</v>
      </c>
      <c r="M98" s="88" t="s">
        <v>65</v>
      </c>
      <c r="N98" s="114"/>
    </row>
    <row r="99" spans="2:14" x14ac:dyDescent="0.2">
      <c r="C99" s="88" t="s">
        <v>26</v>
      </c>
      <c r="D99" s="139" t="s">
        <v>56</v>
      </c>
      <c r="E99" s="139"/>
      <c r="F99" s="32">
        <v>0</v>
      </c>
      <c r="G99" s="116"/>
      <c r="H99" s="32">
        <f t="shared" si="5"/>
        <v>0</v>
      </c>
      <c r="I99" s="72">
        <f t="shared" si="6"/>
        <v>0</v>
      </c>
      <c r="J99" s="76">
        <f t="shared" si="7"/>
        <v>0</v>
      </c>
      <c r="K99" s="77">
        <f t="shared" si="8"/>
        <v>0</v>
      </c>
      <c r="L99" s="81">
        <f t="shared" si="9"/>
        <v>0</v>
      </c>
      <c r="M99" s="88" t="s">
        <v>67</v>
      </c>
      <c r="N99" s="114"/>
    </row>
    <row r="100" spans="2:14" x14ac:dyDescent="0.2">
      <c r="C100" s="88" t="s">
        <v>27</v>
      </c>
      <c r="D100" s="139" t="s">
        <v>59</v>
      </c>
      <c r="E100" s="139"/>
      <c r="F100" s="32">
        <v>8</v>
      </c>
      <c r="G100" s="116"/>
      <c r="H100" s="32">
        <f t="shared" si="5"/>
        <v>8</v>
      </c>
      <c r="I100" s="72">
        <f t="shared" si="6"/>
        <v>2.6402640264026403E-2</v>
      </c>
      <c r="J100" s="76">
        <f t="shared" si="7"/>
        <v>2.0330033003300332</v>
      </c>
      <c r="K100" s="77">
        <f t="shared" si="8"/>
        <v>10.033003300330034</v>
      </c>
      <c r="L100" s="81">
        <f t="shared" si="9"/>
        <v>2.6402640264026403E-2</v>
      </c>
      <c r="M100" s="88" t="s">
        <v>65</v>
      </c>
      <c r="N100" s="114"/>
    </row>
    <row r="101" spans="2:14" x14ac:dyDescent="0.2">
      <c r="C101" s="88" t="s">
        <v>28</v>
      </c>
      <c r="D101" s="139" t="s">
        <v>61</v>
      </c>
      <c r="E101" s="139"/>
      <c r="F101" s="32">
        <v>3</v>
      </c>
      <c r="G101" s="116"/>
      <c r="H101" s="32">
        <f t="shared" si="5"/>
        <v>3</v>
      </c>
      <c r="I101" s="72">
        <f t="shared" si="6"/>
        <v>9.9009900990099011E-3</v>
      </c>
      <c r="J101" s="76">
        <f t="shared" si="7"/>
        <v>0.76237623762376239</v>
      </c>
      <c r="K101" s="77">
        <f t="shared" si="8"/>
        <v>3.7623762376237622</v>
      </c>
      <c r="L101" s="81">
        <f t="shared" si="9"/>
        <v>9.9009900990099011E-3</v>
      </c>
      <c r="M101" s="88" t="s">
        <v>67</v>
      </c>
      <c r="N101" s="114"/>
    </row>
    <row r="102" spans="2:14" x14ac:dyDescent="0.2">
      <c r="C102" s="88" t="s">
        <v>29</v>
      </c>
      <c r="D102" s="139" t="s">
        <v>62</v>
      </c>
      <c r="E102" s="139"/>
      <c r="F102" s="32">
        <v>7</v>
      </c>
      <c r="G102" s="116"/>
      <c r="H102" s="32">
        <f t="shared" si="5"/>
        <v>7</v>
      </c>
      <c r="I102" s="72">
        <f t="shared" si="6"/>
        <v>2.3102310231023101E-2</v>
      </c>
      <c r="J102" s="76">
        <f t="shared" si="7"/>
        <v>1.7788778877887788</v>
      </c>
      <c r="K102" s="77">
        <f t="shared" si="8"/>
        <v>8.778877887788779</v>
      </c>
      <c r="L102" s="81">
        <f t="shared" si="9"/>
        <v>2.3102310231023101E-2</v>
      </c>
      <c r="M102" s="88" t="s">
        <v>65</v>
      </c>
      <c r="N102" s="114"/>
    </row>
    <row r="103" spans="2:14" x14ac:dyDescent="0.2">
      <c r="C103" s="88" t="s">
        <v>30</v>
      </c>
      <c r="D103" s="139" t="s">
        <v>57</v>
      </c>
      <c r="E103" s="139"/>
      <c r="F103" s="32">
        <v>1</v>
      </c>
      <c r="G103" s="116"/>
      <c r="H103" s="32">
        <f t="shared" si="5"/>
        <v>1</v>
      </c>
      <c r="I103" s="72">
        <f t="shared" si="6"/>
        <v>3.3003300330033004E-3</v>
      </c>
      <c r="J103" s="76">
        <f t="shared" si="7"/>
        <v>0.25412541254125415</v>
      </c>
      <c r="K103" s="77">
        <f t="shared" si="8"/>
        <v>1.2541254125412542</v>
      </c>
      <c r="L103" s="81">
        <f t="shared" si="9"/>
        <v>3.3003300330033004E-3</v>
      </c>
      <c r="M103" s="88" t="s">
        <v>67</v>
      </c>
      <c r="N103" s="114"/>
    </row>
    <row r="104" spans="2:14" x14ac:dyDescent="0.2">
      <c r="C104" s="88" t="s">
        <v>31</v>
      </c>
      <c r="D104" s="139" t="s">
        <v>63</v>
      </c>
      <c r="E104" s="139"/>
      <c r="F104" s="32">
        <v>11</v>
      </c>
      <c r="G104" s="116"/>
      <c r="H104" s="32">
        <f t="shared" si="5"/>
        <v>11</v>
      </c>
      <c r="I104" s="72">
        <f t="shared" si="6"/>
        <v>3.6303630363036306E-2</v>
      </c>
      <c r="J104" s="76">
        <f t="shared" si="7"/>
        <v>2.7953795379537953</v>
      </c>
      <c r="K104" s="77">
        <f t="shared" si="8"/>
        <v>13.795379537953796</v>
      </c>
      <c r="L104" s="81">
        <f t="shared" si="9"/>
        <v>3.6303630363036306E-2</v>
      </c>
      <c r="M104" s="88" t="s">
        <v>65</v>
      </c>
      <c r="N104" s="114"/>
    </row>
    <row r="105" spans="2:14" x14ac:dyDescent="0.2">
      <c r="C105" s="88" t="s">
        <v>32</v>
      </c>
      <c r="D105" s="139" t="s">
        <v>64</v>
      </c>
      <c r="E105" s="139"/>
      <c r="F105" s="32">
        <v>11</v>
      </c>
      <c r="G105" s="116"/>
      <c r="H105" s="32">
        <f t="shared" si="5"/>
        <v>11</v>
      </c>
      <c r="I105" s="73">
        <f t="shared" si="6"/>
        <v>3.6303630363036306E-2</v>
      </c>
      <c r="J105" s="78">
        <f t="shared" si="7"/>
        <v>2.7953795379537953</v>
      </c>
      <c r="K105" s="79">
        <f t="shared" si="8"/>
        <v>13.795379537953796</v>
      </c>
      <c r="L105" s="82">
        <f t="shared" si="9"/>
        <v>3.6303630363036306E-2</v>
      </c>
      <c r="M105" s="88" t="s">
        <v>67</v>
      </c>
      <c r="N105" s="114"/>
    </row>
    <row r="106" spans="2:14" x14ac:dyDescent="0.2">
      <c r="C106" s="88">
        <v>10</v>
      </c>
      <c r="D106" s="139" t="s">
        <v>58</v>
      </c>
      <c r="E106" s="139"/>
      <c r="F106" s="32">
        <v>77</v>
      </c>
      <c r="G106" s="116"/>
      <c r="H106" s="32">
        <f>G106+F106</f>
        <v>77</v>
      </c>
      <c r="I106" s="30"/>
      <c r="J106" s="37"/>
      <c r="K106" s="36"/>
      <c r="L106" s="64"/>
      <c r="M106" s="88" t="s">
        <v>68</v>
      </c>
      <c r="N106" s="113"/>
    </row>
    <row r="107" spans="2:14" x14ac:dyDescent="0.2">
      <c r="C107" s="89">
        <v>11</v>
      </c>
      <c r="D107" s="140" t="s">
        <v>74</v>
      </c>
      <c r="E107" s="140"/>
      <c r="F107" s="33">
        <v>52</v>
      </c>
      <c r="G107" s="33">
        <f>-(F107)</f>
        <v>-52</v>
      </c>
      <c r="H107" s="33">
        <f>G107+F107</f>
        <v>0</v>
      </c>
      <c r="I107" s="35"/>
      <c r="J107" s="33"/>
      <c r="K107" s="34"/>
      <c r="L107" s="65"/>
      <c r="M107" s="89" t="s">
        <v>68</v>
      </c>
    </row>
    <row r="108" spans="2:14" x14ac:dyDescent="0.2">
      <c r="L108"/>
    </row>
    <row r="109" spans="2:14" x14ac:dyDescent="0.2">
      <c r="L109"/>
    </row>
    <row r="110" spans="2:14" x14ac:dyDescent="0.2">
      <c r="D110" s="11" t="s">
        <v>33</v>
      </c>
      <c r="E110" s="12"/>
      <c r="F110" s="14">
        <f>SUM(F89:F107)</f>
        <v>432</v>
      </c>
      <c r="G110" s="14">
        <f>G107</f>
        <v>-52</v>
      </c>
      <c r="H110" s="99">
        <f>F110+G110</f>
        <v>380</v>
      </c>
      <c r="I110" s="69"/>
    </row>
    <row r="111" spans="2:14" x14ac:dyDescent="0.2">
      <c r="H111" s="100">
        <f>H110-H106</f>
        <v>303</v>
      </c>
      <c r="I111" s="101" t="s">
        <v>104</v>
      </c>
    </row>
    <row r="112" spans="2:14" ht="15" x14ac:dyDescent="0.25">
      <c r="B112" s="127" t="s">
        <v>34</v>
      </c>
    </row>
    <row r="114" spans="2:7" ht="14.25" x14ac:dyDescent="0.2">
      <c r="C114" s="17" t="s">
        <v>71</v>
      </c>
      <c r="D114" s="17" t="s">
        <v>35</v>
      </c>
      <c r="E114" s="17" t="s">
        <v>36</v>
      </c>
    </row>
    <row r="115" spans="2:7" ht="15" x14ac:dyDescent="0.25">
      <c r="C115" s="40">
        <f>C44</f>
        <v>0</v>
      </c>
      <c r="D115" s="19">
        <f>D44</f>
        <v>0</v>
      </c>
      <c r="E115" s="19">
        <f>E44</f>
        <v>0</v>
      </c>
    </row>
    <row r="117" spans="2:7" ht="15" x14ac:dyDescent="0.25">
      <c r="B117" s="127" t="s">
        <v>37</v>
      </c>
    </row>
    <row r="119" spans="2:7" x14ac:dyDescent="0.2">
      <c r="C119" s="3" t="s">
        <v>38</v>
      </c>
    </row>
    <row r="120" spans="2:7" ht="25.5" x14ac:dyDescent="0.2">
      <c r="C120" s="2" t="s">
        <v>42</v>
      </c>
      <c r="D120" s="2" t="s">
        <v>72</v>
      </c>
      <c r="E120" s="13" t="s">
        <v>39</v>
      </c>
      <c r="F120" s="13" t="s">
        <v>69</v>
      </c>
      <c r="G120" s="2" t="s">
        <v>40</v>
      </c>
    </row>
    <row r="121" spans="2:7" x14ac:dyDescent="0.2">
      <c r="C121" s="8" t="s">
        <v>20</v>
      </c>
      <c r="D121" s="7">
        <f>L90</f>
        <v>3.3003300330033004E-3</v>
      </c>
      <c r="E121" s="8"/>
      <c r="F121" s="8"/>
      <c r="G121" s="8"/>
    </row>
    <row r="122" spans="2:7" x14ac:dyDescent="0.2">
      <c r="C122" s="8" t="s">
        <v>22</v>
      </c>
      <c r="D122" s="7">
        <f>L92</f>
        <v>0</v>
      </c>
      <c r="E122" s="8"/>
      <c r="F122" s="8"/>
      <c r="G122" s="8"/>
    </row>
    <row r="123" spans="2:7" x14ac:dyDescent="0.2">
      <c r="C123" s="2" t="s">
        <v>73</v>
      </c>
      <c r="D123" s="5">
        <f>SUM(D121:D122)</f>
        <v>3.3003300330033004E-3</v>
      </c>
      <c r="E123" s="16">
        <f>E81*D123</f>
        <v>0</v>
      </c>
      <c r="F123" s="16">
        <f>F81*D123</f>
        <v>0</v>
      </c>
      <c r="G123" s="16">
        <f>F123+E123</f>
        <v>0</v>
      </c>
    </row>
    <row r="125" spans="2:7" x14ac:dyDescent="0.2">
      <c r="C125" s="3" t="s">
        <v>41</v>
      </c>
    </row>
    <row r="126" spans="2:7" ht="25.5" x14ac:dyDescent="0.2">
      <c r="C126" s="2" t="s">
        <v>42</v>
      </c>
      <c r="D126" s="2" t="s">
        <v>72</v>
      </c>
      <c r="E126" s="13" t="s">
        <v>39</v>
      </c>
      <c r="F126" s="13" t="s">
        <v>69</v>
      </c>
      <c r="G126" s="2" t="s">
        <v>40</v>
      </c>
    </row>
    <row r="127" spans="2:7" x14ac:dyDescent="0.2">
      <c r="C127" s="8" t="s">
        <v>24</v>
      </c>
      <c r="D127" s="7">
        <f>L97</f>
        <v>0</v>
      </c>
      <c r="E127" s="8"/>
      <c r="F127" s="8"/>
      <c r="G127" s="8"/>
    </row>
    <row r="128" spans="2:7" x14ac:dyDescent="0.2">
      <c r="C128" s="8" t="s">
        <v>26</v>
      </c>
      <c r="D128" s="7">
        <f>L99</f>
        <v>0</v>
      </c>
      <c r="E128" s="8"/>
      <c r="F128" s="8"/>
      <c r="G128" s="8"/>
    </row>
    <row r="129" spans="2:8" x14ac:dyDescent="0.2">
      <c r="C129" s="8" t="s">
        <v>28</v>
      </c>
      <c r="D129" s="7">
        <f>L101</f>
        <v>9.9009900990099011E-3</v>
      </c>
      <c r="E129" s="8"/>
      <c r="F129" s="8"/>
      <c r="G129" s="8"/>
    </row>
    <row r="130" spans="2:8" x14ac:dyDescent="0.2">
      <c r="C130" s="8" t="s">
        <v>30</v>
      </c>
      <c r="D130" s="7">
        <f>L103</f>
        <v>3.3003300330033004E-3</v>
      </c>
      <c r="E130" s="8"/>
      <c r="F130" s="8"/>
      <c r="G130" s="8"/>
    </row>
    <row r="131" spans="2:8" x14ac:dyDescent="0.2">
      <c r="C131" s="8" t="s">
        <v>32</v>
      </c>
      <c r="D131" s="7">
        <f>L105</f>
        <v>3.6303630363036306E-2</v>
      </c>
      <c r="E131" s="8"/>
      <c r="F131" s="8"/>
      <c r="G131" s="8"/>
    </row>
    <row r="132" spans="2:8" x14ac:dyDescent="0.2">
      <c r="C132" s="2" t="s">
        <v>13</v>
      </c>
      <c r="D132" s="5">
        <f>SUM(D127:D131)</f>
        <v>4.9504950495049507E-2</v>
      </c>
      <c r="E132" s="9"/>
      <c r="F132" s="9"/>
      <c r="G132" s="9"/>
    </row>
    <row r="133" spans="2:8" x14ac:dyDescent="0.2">
      <c r="C133" s="21" t="s">
        <v>43</v>
      </c>
      <c r="D133" s="22">
        <f>C115</f>
        <v>0</v>
      </c>
      <c r="E133" s="8"/>
      <c r="F133" s="8"/>
      <c r="G133" s="8"/>
    </row>
    <row r="134" spans="2:8" x14ac:dyDescent="0.2">
      <c r="C134" s="6" t="s">
        <v>44</v>
      </c>
      <c r="D134" s="24">
        <f>D133*D132</f>
        <v>0</v>
      </c>
      <c r="E134" s="25">
        <f>E81*D134</f>
        <v>0</v>
      </c>
      <c r="F134" s="25">
        <f>F81*D134</f>
        <v>0</v>
      </c>
      <c r="G134" s="25">
        <f>E134+F134</f>
        <v>0</v>
      </c>
    </row>
    <row r="135" spans="2:8" x14ac:dyDescent="0.2">
      <c r="C135" s="23"/>
      <c r="D135" s="23"/>
      <c r="E135" s="23"/>
      <c r="F135" s="23"/>
      <c r="G135" s="23"/>
    </row>
    <row r="137" spans="2:8" ht="15" x14ac:dyDescent="0.25">
      <c r="B137" s="1"/>
      <c r="H137" s="19" t="s">
        <v>45</v>
      </c>
    </row>
    <row r="138" spans="2:8" ht="15" x14ac:dyDescent="0.25">
      <c r="C138" s="26" t="s">
        <v>76</v>
      </c>
      <c r="D138" s="12"/>
      <c r="E138" s="10">
        <f>SUM(E123,E134)</f>
        <v>0</v>
      </c>
      <c r="F138" s="10">
        <f>SUM(F123,F134)</f>
        <v>0</v>
      </c>
      <c r="G138" s="10">
        <f>SUM(G123,G134)</f>
        <v>0</v>
      </c>
      <c r="H138" s="18">
        <f>G138*0.5</f>
        <v>0</v>
      </c>
    </row>
    <row r="139" spans="2:8" ht="15" x14ac:dyDescent="0.25">
      <c r="C139" s="2" t="s">
        <v>70</v>
      </c>
      <c r="D139" s="39">
        <f>D68</f>
        <v>0</v>
      </c>
      <c r="H139" s="18">
        <f>(G138*D139)*0.5</f>
        <v>0</v>
      </c>
    </row>
    <row r="140" spans="2:8" ht="15" x14ac:dyDescent="0.25">
      <c r="F140" s="132" t="s">
        <v>86</v>
      </c>
      <c r="G140" s="133"/>
      <c r="H140" s="18">
        <f>ROUND(SUM(H138:H139),2)</f>
        <v>0</v>
      </c>
    </row>
    <row r="141" spans="2:8" ht="15" x14ac:dyDescent="0.25">
      <c r="F141" s="132" t="s">
        <v>87</v>
      </c>
      <c r="G141" s="133"/>
      <c r="H141" s="18">
        <f>H69</f>
        <v>0</v>
      </c>
    </row>
    <row r="142" spans="2:8" ht="15" x14ac:dyDescent="0.25">
      <c r="F142" s="132" t="s">
        <v>119</v>
      </c>
      <c r="G142" s="133"/>
      <c r="H142" s="18">
        <f>ROUND((H140+H141)*0.03,2)</f>
        <v>0</v>
      </c>
    </row>
    <row r="143" spans="2:8" ht="15" x14ac:dyDescent="0.25">
      <c r="F143" s="132" t="s">
        <v>88</v>
      </c>
      <c r="G143" s="133"/>
      <c r="H143" s="18">
        <f>(H140+H141)-H142</f>
        <v>0</v>
      </c>
    </row>
    <row r="144" spans="2:8" ht="15" x14ac:dyDescent="0.25">
      <c r="F144" s="132" t="s">
        <v>46</v>
      </c>
      <c r="G144" s="133"/>
      <c r="H144" s="102"/>
    </row>
    <row r="145" spans="2:8" ht="15" x14ac:dyDescent="0.25">
      <c r="F145" s="132" t="s">
        <v>47</v>
      </c>
      <c r="G145" s="133"/>
      <c r="H145" s="102"/>
    </row>
    <row r="146" spans="2:8" ht="15" x14ac:dyDescent="0.25">
      <c r="F146" s="132" t="s">
        <v>48</v>
      </c>
      <c r="G146" s="133"/>
      <c r="H146" s="18">
        <f>(H143+H144)-H145</f>
        <v>0</v>
      </c>
    </row>
    <row r="148" spans="2:8" x14ac:dyDescent="0.2">
      <c r="B148" s="134" t="s">
        <v>107</v>
      </c>
      <c r="C148" s="135"/>
      <c r="D148" s="135"/>
      <c r="E148" s="135"/>
      <c r="F148" s="135"/>
      <c r="G148" s="135"/>
      <c r="H148" s="136"/>
    </row>
    <row r="149" spans="2:8" x14ac:dyDescent="0.2">
      <c r="B149" s="151"/>
      <c r="C149" s="152"/>
      <c r="D149" s="152"/>
      <c r="E149" s="152"/>
      <c r="F149" s="152"/>
      <c r="G149" s="152"/>
      <c r="H149" s="153"/>
    </row>
    <row r="150" spans="2:8" x14ac:dyDescent="0.2">
      <c r="B150" s="154"/>
      <c r="C150" s="152"/>
      <c r="D150" s="152"/>
      <c r="E150" s="152"/>
      <c r="F150" s="152"/>
      <c r="G150" s="152"/>
      <c r="H150" s="153"/>
    </row>
    <row r="151" spans="2:8" x14ac:dyDescent="0.2">
      <c r="B151" s="154"/>
      <c r="C151" s="152"/>
      <c r="D151" s="152"/>
      <c r="E151" s="152"/>
      <c r="F151" s="152"/>
      <c r="G151" s="152"/>
      <c r="H151" s="153"/>
    </row>
    <row r="152" spans="2:8" x14ac:dyDescent="0.2">
      <c r="B152" s="107"/>
      <c r="H152" s="108"/>
    </row>
    <row r="153" spans="2:8" x14ac:dyDescent="0.2">
      <c r="B153" s="148" t="s">
        <v>108</v>
      </c>
      <c r="C153" s="149"/>
      <c r="D153" s="149"/>
      <c r="E153" s="149"/>
      <c r="F153" s="149"/>
      <c r="G153" s="149"/>
      <c r="H153" s="150"/>
    </row>
    <row r="154" spans="2:8" x14ac:dyDescent="0.2">
      <c r="B154" s="151"/>
      <c r="C154" s="152"/>
      <c r="D154" s="152"/>
      <c r="E154" s="152"/>
      <c r="F154" s="152"/>
      <c r="G154" s="152"/>
      <c r="H154" s="153"/>
    </row>
    <row r="155" spans="2:8" x14ac:dyDescent="0.2">
      <c r="B155" s="154"/>
      <c r="C155" s="152"/>
      <c r="D155" s="152"/>
      <c r="E155" s="152"/>
      <c r="F155" s="152"/>
      <c r="G155" s="152"/>
      <c r="H155" s="153"/>
    </row>
    <row r="156" spans="2:8" x14ac:dyDescent="0.2">
      <c r="B156" s="154"/>
      <c r="C156" s="152"/>
      <c r="D156" s="152"/>
      <c r="E156" s="152"/>
      <c r="F156" s="152"/>
      <c r="G156" s="152"/>
      <c r="H156" s="153"/>
    </row>
    <row r="157" spans="2:8" x14ac:dyDescent="0.2">
      <c r="B157" s="107"/>
      <c r="H157" s="108"/>
    </row>
    <row r="158" spans="2:8" x14ac:dyDescent="0.2">
      <c r="B158" s="148" t="s">
        <v>105</v>
      </c>
      <c r="C158" s="149"/>
      <c r="D158" s="149"/>
      <c r="E158" s="149"/>
      <c r="F158" s="149"/>
      <c r="G158" s="149"/>
      <c r="H158" s="150"/>
    </row>
    <row r="159" spans="2:8" x14ac:dyDescent="0.2">
      <c r="B159" s="154"/>
      <c r="C159" s="152"/>
      <c r="D159" s="152"/>
      <c r="E159" s="152"/>
      <c r="F159" s="152"/>
      <c r="G159" s="152"/>
      <c r="H159" s="153"/>
    </row>
    <row r="160" spans="2:8" x14ac:dyDescent="0.2">
      <c r="B160" s="154"/>
      <c r="C160" s="152"/>
      <c r="D160" s="152"/>
      <c r="E160" s="152"/>
      <c r="F160" s="152"/>
      <c r="G160" s="152"/>
      <c r="H160" s="153"/>
    </row>
    <row r="161" spans="2:8" x14ac:dyDescent="0.2">
      <c r="B161" s="155"/>
      <c r="C161" s="156"/>
      <c r="D161" s="156"/>
      <c r="E161" s="156"/>
      <c r="F161" s="156"/>
      <c r="G161" s="156"/>
      <c r="H161" s="157"/>
    </row>
  </sheetData>
  <sheetProtection sheet="1" selectLockedCells="1"/>
  <mergeCells count="55">
    <mergeCell ref="B153:H153"/>
    <mergeCell ref="B154:H156"/>
    <mergeCell ref="B158:H158"/>
    <mergeCell ref="B159:H161"/>
    <mergeCell ref="B149:H151"/>
    <mergeCell ref="F69:G69"/>
    <mergeCell ref="D18:E18"/>
    <mergeCell ref="D19:E19"/>
    <mergeCell ref="D20:E20"/>
    <mergeCell ref="D21:E21"/>
    <mergeCell ref="D22:E22"/>
    <mergeCell ref="D33:E33"/>
    <mergeCell ref="D35:E35"/>
    <mergeCell ref="D32:E32"/>
    <mergeCell ref="D31:E31"/>
    <mergeCell ref="D34:E34"/>
    <mergeCell ref="D36:E36"/>
    <mergeCell ref="D17:E17"/>
    <mergeCell ref="D24:E24"/>
    <mergeCell ref="D29:E29"/>
    <mergeCell ref="D30:E30"/>
    <mergeCell ref="D23:E23"/>
    <mergeCell ref="D25:E25"/>
    <mergeCell ref="D26:E26"/>
    <mergeCell ref="D27:E27"/>
    <mergeCell ref="D28:E28"/>
    <mergeCell ref="F70:G70"/>
    <mergeCell ref="D100:E100"/>
    <mergeCell ref="D101:E101"/>
    <mergeCell ref="D95:E95"/>
    <mergeCell ref="D96:E96"/>
    <mergeCell ref="D97:E97"/>
    <mergeCell ref="D89:E89"/>
    <mergeCell ref="D90:E90"/>
    <mergeCell ref="D91:E91"/>
    <mergeCell ref="D94:E94"/>
    <mergeCell ref="D92:E92"/>
    <mergeCell ref="D93:E93"/>
    <mergeCell ref="D98:E98"/>
    <mergeCell ref="D99:E99"/>
    <mergeCell ref="F142:G142"/>
    <mergeCell ref="B148:H148"/>
    <mergeCell ref="D88:E88"/>
    <mergeCell ref="F140:G140"/>
    <mergeCell ref="F146:G146"/>
    <mergeCell ref="D103:E103"/>
    <mergeCell ref="D104:E104"/>
    <mergeCell ref="D105:E105"/>
    <mergeCell ref="F144:G144"/>
    <mergeCell ref="F145:G145"/>
    <mergeCell ref="F141:G141"/>
    <mergeCell ref="F143:G143"/>
    <mergeCell ref="D102:E102"/>
    <mergeCell ref="D106:E106"/>
    <mergeCell ref="D107:E107"/>
  </mergeCells>
  <pageMargins left="0.7" right="0.7" top="0.75" bottom="0.75" header="0.3" footer="0.3"/>
  <pageSetup scale="51" fitToWidth="0" fitToHeight="0" orientation="portrait"/>
  <rowBreaks count="1" manualBreakCount="1">
    <brk id="71" max="16383" man="1"/>
  </rowBreaks>
  <ignoredErrors>
    <ignoredError sqref="G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C263-37E8-524A-BCE5-BD247AC8D4FB}">
  <dimension ref="A1:Y33"/>
  <sheetViews>
    <sheetView zoomScale="90" zoomScaleNormal="90" workbookViewId="0"/>
  </sheetViews>
  <sheetFormatPr defaultColWidth="9.140625" defaultRowHeight="12.75" x14ac:dyDescent="0.2"/>
  <cols>
    <col min="1" max="1" width="9.140625" style="41" customWidth="1"/>
    <col min="2" max="5" width="9.140625" style="41"/>
    <col min="6" max="6" width="11" style="41" customWidth="1"/>
    <col min="7" max="7" width="12" style="41" customWidth="1"/>
    <col min="8" max="11" width="9.140625" style="41"/>
    <col min="12" max="12" width="6.42578125" style="41" customWidth="1"/>
    <col min="13" max="20" width="9.140625" style="41"/>
    <col min="21" max="21" width="11.42578125" style="41" customWidth="1"/>
    <col min="22" max="16384" width="9.140625" style="41"/>
  </cols>
  <sheetData>
    <row r="1" spans="1:24" ht="19.149999999999999" customHeight="1" x14ac:dyDescent="0.25">
      <c r="A1" s="57" t="s">
        <v>97</v>
      </c>
      <c r="B1" s="56"/>
      <c r="C1" s="56"/>
      <c r="D1" s="56"/>
      <c r="E1" s="56"/>
    </row>
    <row r="2" spans="1:24" ht="19.149999999999999" customHeight="1" thickBot="1" x14ac:dyDescent="0.25">
      <c r="A2" s="55"/>
      <c r="C2" s="54"/>
      <c r="F2" s="54"/>
      <c r="H2" s="54"/>
      <c r="L2" s="54"/>
      <c r="M2" s="53"/>
    </row>
    <row r="3" spans="1:24" ht="19.149999999999999" customHeight="1" thickBot="1" x14ac:dyDescent="0.3">
      <c r="A3" s="49" t="s">
        <v>103</v>
      </c>
      <c r="B3" s="51"/>
      <c r="C3" s="52"/>
      <c r="D3" s="51"/>
      <c r="E3" s="51"/>
      <c r="F3" s="109"/>
      <c r="G3" s="46"/>
      <c r="H3" s="45"/>
      <c r="I3" s="46"/>
      <c r="J3" s="46"/>
      <c r="K3" s="46"/>
      <c r="L3" s="45"/>
      <c r="M3" s="44"/>
    </row>
    <row r="4" spans="1:24" ht="19.149999999999999" customHeight="1" x14ac:dyDescent="0.25">
      <c r="A4" s="120" t="s">
        <v>82</v>
      </c>
      <c r="B4" s="120"/>
      <c r="C4" s="58"/>
      <c r="D4" s="43"/>
      <c r="E4" s="43"/>
      <c r="F4" s="58"/>
      <c r="G4" s="46"/>
      <c r="H4" s="45"/>
      <c r="I4" s="46"/>
      <c r="J4" s="46"/>
      <c r="K4" s="46"/>
      <c r="L4" s="45"/>
      <c r="M4" s="44"/>
    </row>
    <row r="5" spans="1:24" ht="19.149999999999999" customHeight="1" x14ac:dyDescent="0.25">
      <c r="A5" s="50"/>
      <c r="B5" s="43" t="s">
        <v>116</v>
      </c>
      <c r="C5" s="58"/>
      <c r="D5" s="43"/>
      <c r="E5" s="43"/>
      <c r="F5" s="58"/>
      <c r="G5" s="46"/>
      <c r="H5" s="45"/>
      <c r="I5" s="46"/>
      <c r="J5" s="46"/>
      <c r="K5" s="46"/>
      <c r="L5" s="45"/>
      <c r="M5" s="44"/>
    </row>
    <row r="6" spans="1:24" ht="19.149999999999999" customHeight="1" x14ac:dyDescent="0.25">
      <c r="A6" s="50"/>
      <c r="B6" s="43" t="s">
        <v>117</v>
      </c>
      <c r="C6" s="58"/>
      <c r="D6" s="43"/>
      <c r="E6" s="43"/>
      <c r="F6" s="58"/>
      <c r="G6" s="46"/>
      <c r="H6" s="45"/>
      <c r="I6" s="46"/>
      <c r="J6" s="46"/>
      <c r="K6" s="46"/>
      <c r="L6" s="45"/>
      <c r="M6" s="44"/>
    </row>
    <row r="7" spans="1:24" ht="19.149999999999999" customHeight="1" x14ac:dyDescent="0.25">
      <c r="A7" s="50"/>
      <c r="B7" s="43" t="s">
        <v>98</v>
      </c>
      <c r="C7" s="58"/>
      <c r="D7" s="43"/>
      <c r="E7" s="43"/>
      <c r="F7" s="58"/>
      <c r="G7" s="46"/>
      <c r="H7" s="45"/>
      <c r="I7" s="46"/>
      <c r="J7" s="46"/>
      <c r="K7" s="46"/>
      <c r="L7" s="45"/>
      <c r="M7" s="44"/>
    </row>
    <row r="8" spans="1:24" ht="19.149999999999999" customHeight="1" x14ac:dyDescent="0.25">
      <c r="A8" s="50"/>
      <c r="B8" s="43" t="s">
        <v>101</v>
      </c>
      <c r="C8" s="58"/>
      <c r="D8" s="43"/>
      <c r="E8" s="43"/>
      <c r="F8" s="58"/>
      <c r="G8" s="46"/>
      <c r="H8" s="45"/>
      <c r="I8" s="46"/>
      <c r="J8" s="46"/>
      <c r="K8" s="46"/>
      <c r="L8" s="45"/>
      <c r="M8" s="44"/>
    </row>
    <row r="9" spans="1:24" ht="19.149999999999999" customHeight="1" x14ac:dyDescent="0.25">
      <c r="A9" s="50"/>
      <c r="B9" s="43" t="s">
        <v>96</v>
      </c>
      <c r="C9" s="58"/>
      <c r="D9" s="43"/>
      <c r="E9" s="43"/>
      <c r="F9" s="58"/>
      <c r="G9" s="46"/>
      <c r="H9" s="45"/>
      <c r="I9" s="46"/>
      <c r="J9" s="46"/>
      <c r="K9" s="46"/>
      <c r="L9" s="45"/>
      <c r="M9" s="44"/>
    </row>
    <row r="10" spans="1:24" ht="19.149999999999999" customHeight="1" x14ac:dyDescent="0.25">
      <c r="A10" s="50"/>
      <c r="B10" s="43" t="s">
        <v>95</v>
      </c>
      <c r="C10" s="58"/>
      <c r="D10" s="43"/>
      <c r="E10" s="43"/>
      <c r="F10" s="58"/>
      <c r="G10" s="46"/>
      <c r="H10" s="45"/>
      <c r="I10" s="46"/>
      <c r="J10" s="46"/>
      <c r="K10" s="46"/>
      <c r="L10" s="45"/>
      <c r="M10" s="44"/>
    </row>
    <row r="11" spans="1:24" ht="19.149999999999999" customHeight="1" x14ac:dyDescent="0.25">
      <c r="A11" s="50"/>
      <c r="B11" s="43" t="s">
        <v>115</v>
      </c>
      <c r="C11" s="58"/>
      <c r="D11" s="43"/>
      <c r="E11" s="43"/>
      <c r="F11" s="58"/>
      <c r="G11" s="46"/>
      <c r="H11" s="45"/>
      <c r="I11" s="46"/>
      <c r="J11" s="46"/>
      <c r="K11" s="46"/>
      <c r="L11" s="45"/>
      <c r="M11" s="44"/>
    </row>
    <row r="12" spans="1:24" ht="19.149999999999999" customHeight="1" x14ac:dyDescent="0.25">
      <c r="A12" s="50"/>
      <c r="B12" s="43" t="s">
        <v>94</v>
      </c>
      <c r="C12" s="58"/>
      <c r="D12" s="43"/>
      <c r="E12" s="43"/>
      <c r="F12" s="58"/>
      <c r="G12" s="46"/>
      <c r="H12" s="45"/>
      <c r="I12" s="46"/>
      <c r="J12" s="46"/>
      <c r="K12" s="46"/>
      <c r="L12" s="45"/>
      <c r="M12" s="44"/>
    </row>
    <row r="13" spans="1:24" ht="19.149999999999999" customHeight="1" x14ac:dyDescent="0.25">
      <c r="A13" s="50" t="s">
        <v>84</v>
      </c>
      <c r="B13" s="50"/>
      <c r="C13" s="110"/>
      <c r="D13" s="110"/>
      <c r="E13" s="110"/>
      <c r="F13" s="110"/>
      <c r="G13" s="110"/>
      <c r="H13" s="110"/>
      <c r="I13" s="110"/>
      <c r="J13" s="110"/>
      <c r="K13" s="110"/>
      <c r="L13" s="110"/>
      <c r="M13" s="110"/>
      <c r="N13" s="110"/>
      <c r="O13" s="110"/>
      <c r="P13" s="110"/>
      <c r="Q13" s="110"/>
      <c r="R13" s="110"/>
      <c r="S13" s="110"/>
      <c r="T13" s="110"/>
      <c r="U13" s="110"/>
      <c r="V13" s="110"/>
      <c r="W13" s="110"/>
      <c r="X13" s="110"/>
    </row>
    <row r="14" spans="1:24" ht="19.149999999999999" customHeight="1" x14ac:dyDescent="0.25">
      <c r="A14" s="50"/>
      <c r="B14" s="43" t="s">
        <v>100</v>
      </c>
      <c r="C14" s="58"/>
      <c r="D14" s="43"/>
      <c r="E14" s="43"/>
      <c r="F14" s="58"/>
      <c r="G14" s="46"/>
      <c r="H14" s="45"/>
      <c r="I14" s="46"/>
      <c r="J14" s="46"/>
      <c r="K14" s="46"/>
      <c r="L14" s="45"/>
      <c r="M14" s="44"/>
    </row>
    <row r="15" spans="1:24" ht="19.149999999999999" customHeight="1" x14ac:dyDescent="0.25">
      <c r="A15" s="50"/>
      <c r="B15" s="43" t="s">
        <v>99</v>
      </c>
      <c r="C15" s="58"/>
      <c r="D15" s="43"/>
      <c r="E15" s="43"/>
      <c r="F15" s="58"/>
      <c r="G15" s="46"/>
      <c r="H15" s="45"/>
      <c r="I15" s="46"/>
      <c r="J15" s="46"/>
      <c r="K15" s="46"/>
      <c r="L15" s="45"/>
      <c r="M15" s="44"/>
    </row>
    <row r="16" spans="1:24" ht="19.149999999999999" customHeight="1" x14ac:dyDescent="0.25">
      <c r="A16" s="50"/>
      <c r="B16" s="43" t="s">
        <v>106</v>
      </c>
      <c r="C16" s="58"/>
      <c r="D16" s="43"/>
      <c r="E16" s="43"/>
      <c r="F16" s="58"/>
      <c r="G16" s="46"/>
      <c r="H16" s="45"/>
      <c r="I16" s="46"/>
      <c r="J16" s="46"/>
      <c r="K16" s="46"/>
      <c r="L16" s="45"/>
      <c r="M16" s="44"/>
    </row>
    <row r="17" spans="1:25" ht="19.149999999999999" customHeight="1" x14ac:dyDescent="0.25">
      <c r="A17" s="96"/>
      <c r="B17" s="43" t="s">
        <v>111</v>
      </c>
      <c r="C17" s="58"/>
      <c r="D17" s="43"/>
      <c r="E17" s="43"/>
      <c r="F17" s="58"/>
      <c r="G17" s="46"/>
      <c r="H17" s="45"/>
      <c r="I17" s="46"/>
      <c r="J17" s="46"/>
      <c r="K17" s="46"/>
      <c r="L17" s="45"/>
      <c r="M17" s="44"/>
    </row>
    <row r="18" spans="1:25" ht="19.149999999999999" customHeight="1" x14ac:dyDescent="0.25">
      <c r="A18" s="96"/>
      <c r="B18" s="43" t="s">
        <v>112</v>
      </c>
      <c r="C18" s="58"/>
      <c r="D18" s="43"/>
      <c r="E18" s="43"/>
      <c r="F18" s="58"/>
      <c r="G18" s="46"/>
      <c r="H18" s="45"/>
      <c r="I18" s="46"/>
      <c r="J18" s="46"/>
      <c r="K18" s="46"/>
      <c r="L18" s="45"/>
      <c r="M18" s="44"/>
    </row>
    <row r="19" spans="1:25" ht="19.149999999999999" customHeight="1" x14ac:dyDescent="0.25">
      <c r="A19" s="96"/>
      <c r="B19" s="43" t="s">
        <v>109</v>
      </c>
      <c r="C19" s="43"/>
      <c r="D19" s="43"/>
      <c r="E19" s="43"/>
      <c r="F19" s="43"/>
      <c r="G19" s="43"/>
      <c r="H19" s="43"/>
      <c r="I19" s="43"/>
      <c r="J19" s="43"/>
      <c r="K19" s="43"/>
      <c r="L19" s="43"/>
      <c r="M19" s="43"/>
      <c r="N19" s="43"/>
      <c r="O19" s="43"/>
      <c r="P19" s="43"/>
      <c r="Q19" s="43"/>
      <c r="R19" s="43"/>
      <c r="S19" s="43"/>
      <c r="T19" s="43"/>
      <c r="U19" s="43"/>
      <c r="V19" s="43"/>
      <c r="W19" s="43"/>
      <c r="X19" s="43"/>
      <c r="Y19" s="43"/>
    </row>
    <row r="20" spans="1:25" ht="19.149999999999999" customHeight="1" x14ac:dyDescent="0.25">
      <c r="A20" s="96"/>
      <c r="B20" s="43" t="s">
        <v>110</v>
      </c>
      <c r="C20" s="43"/>
      <c r="D20" s="43"/>
      <c r="E20" s="43"/>
      <c r="F20" s="43"/>
      <c r="G20" s="43"/>
      <c r="H20" s="43"/>
      <c r="I20" s="43"/>
      <c r="J20" s="43"/>
      <c r="K20" s="43"/>
      <c r="L20" s="43"/>
      <c r="M20" s="43"/>
      <c r="N20" s="43"/>
      <c r="O20" s="43"/>
      <c r="P20" s="43"/>
      <c r="Q20" s="43"/>
      <c r="R20" s="43"/>
      <c r="S20" s="43"/>
      <c r="T20" s="43"/>
      <c r="U20" s="43"/>
      <c r="V20" s="43"/>
      <c r="W20" s="43"/>
      <c r="X20" s="43"/>
      <c r="Y20" s="43"/>
    </row>
    <row r="21" spans="1:25" ht="19.149999999999999" customHeight="1" x14ac:dyDescent="0.25">
      <c r="A21" s="50"/>
      <c r="B21" s="43" t="s">
        <v>118</v>
      </c>
      <c r="C21" s="43"/>
      <c r="D21" s="43"/>
      <c r="E21" s="43"/>
      <c r="F21" s="43"/>
      <c r="G21" s="43"/>
      <c r="H21" s="43"/>
      <c r="I21" s="43"/>
      <c r="J21" s="43"/>
      <c r="K21" s="43"/>
      <c r="L21" s="43"/>
      <c r="M21" s="43"/>
      <c r="N21" s="43"/>
      <c r="O21" s="43"/>
      <c r="P21" s="43"/>
      <c r="Q21" s="43"/>
      <c r="R21" s="43"/>
      <c r="S21" s="43"/>
      <c r="T21" s="43"/>
      <c r="U21" s="43"/>
      <c r="V21" s="43"/>
      <c r="W21" s="43"/>
      <c r="X21" s="43"/>
      <c r="Y21" s="43"/>
    </row>
    <row r="22" spans="1:25" ht="19.149999999999999" customHeight="1" thickBot="1" x14ac:dyDescent="0.3">
      <c r="A22" s="50"/>
      <c r="B22" s="43" t="s">
        <v>102</v>
      </c>
      <c r="C22" s="43"/>
      <c r="D22" s="43"/>
      <c r="E22" s="43"/>
      <c r="F22" s="43"/>
      <c r="G22" s="43"/>
      <c r="H22" s="43"/>
      <c r="I22" s="43"/>
      <c r="J22" s="43"/>
      <c r="K22" s="43"/>
      <c r="L22" s="43"/>
      <c r="M22" s="43"/>
      <c r="N22" s="43"/>
      <c r="O22" s="43"/>
      <c r="P22" s="43"/>
      <c r="Q22" s="43"/>
      <c r="R22" s="43"/>
      <c r="S22" s="43"/>
      <c r="T22" s="43"/>
      <c r="U22" s="43"/>
      <c r="V22" s="110"/>
      <c r="W22" s="110"/>
      <c r="X22" s="110"/>
      <c r="Y22" s="110"/>
    </row>
    <row r="23" spans="1:25" ht="19.149999999999999" customHeight="1" thickBot="1" x14ac:dyDescent="0.3">
      <c r="A23" s="49" t="s">
        <v>93</v>
      </c>
      <c r="B23" s="48"/>
      <c r="C23" s="47"/>
      <c r="D23" s="46"/>
      <c r="E23" s="46"/>
      <c r="F23" s="45"/>
      <c r="G23" s="46"/>
      <c r="H23" s="45"/>
      <c r="I23" s="46"/>
      <c r="J23" s="46"/>
      <c r="K23" s="46"/>
      <c r="L23" s="45"/>
      <c r="M23" s="44"/>
    </row>
    <row r="24" spans="1:25" ht="19.149999999999999" customHeight="1" x14ac:dyDescent="0.25">
      <c r="A24" s="44" t="s">
        <v>92</v>
      </c>
      <c r="B24" s="43" t="s">
        <v>91</v>
      </c>
      <c r="C24" s="43"/>
      <c r="D24" s="46"/>
      <c r="E24" s="46"/>
      <c r="F24" s="45"/>
      <c r="G24" s="46"/>
      <c r="H24" s="45"/>
      <c r="I24" s="46"/>
      <c r="J24" s="46"/>
      <c r="K24" s="46"/>
      <c r="L24" s="45"/>
      <c r="M24" s="44"/>
    </row>
    <row r="25" spans="1:25" ht="19.149999999999999" customHeight="1" x14ac:dyDescent="0.25">
      <c r="B25" s="43" t="s">
        <v>120</v>
      </c>
      <c r="C25" s="43"/>
    </row>
    <row r="26" spans="1:25" ht="19.149999999999999" customHeight="1" x14ac:dyDescent="0.25">
      <c r="B26" s="58" t="s">
        <v>114</v>
      </c>
      <c r="C26" s="110"/>
      <c r="D26" s="110"/>
      <c r="E26" s="110"/>
      <c r="F26" s="110"/>
      <c r="G26" s="110"/>
      <c r="H26" s="110"/>
      <c r="I26" s="110"/>
      <c r="J26" s="110"/>
      <c r="K26" s="110"/>
      <c r="L26" s="110"/>
      <c r="M26" s="110"/>
      <c r="N26" s="110"/>
      <c r="O26" s="110"/>
      <c r="P26" s="110"/>
      <c r="Q26" s="110"/>
      <c r="R26" s="110"/>
      <c r="S26" s="110"/>
      <c r="T26" s="110"/>
      <c r="U26" s="110"/>
      <c r="V26" s="110"/>
      <c r="W26" s="110"/>
      <c r="X26" s="110"/>
      <c r="Y26" s="110"/>
    </row>
    <row r="27" spans="1:25" ht="19.149999999999999" customHeight="1" x14ac:dyDescent="0.25">
      <c r="B27" s="58" t="s">
        <v>90</v>
      </c>
      <c r="C27" s="43"/>
    </row>
    <row r="28" spans="1:25" ht="19.149999999999999" customHeight="1" x14ac:dyDescent="0.25">
      <c r="B28" s="42" t="s">
        <v>89</v>
      </c>
      <c r="C28" s="43"/>
    </row>
    <row r="29" spans="1:25" ht="19.149999999999999" customHeight="1" x14ac:dyDescent="0.2"/>
    <row r="30" spans="1:25" ht="19.149999999999999" customHeight="1" x14ac:dyDescent="0.25">
      <c r="A30" s="59" t="s">
        <v>113</v>
      </c>
      <c r="B30" s="42"/>
    </row>
    <row r="33" spans="1:1" ht="15.75" x14ac:dyDescent="0.25">
      <c r="A33" s="111"/>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Q4-25 Invoice</vt:lpstr>
      <vt:lpstr>Filing Instructions</vt:lpstr>
      <vt:lpstr>'Q4-25 Invoice'!Print_Area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 SDAC Invoice Q4-25</dc:title>
  <dc:subject/>
  <dc:creator>Fairbanks</dc:creator>
  <cp:keywords/>
  <dc:description/>
  <cp:lastModifiedBy>Peanick, Julie</cp:lastModifiedBy>
  <cp:lastPrinted>2025-01-27T21:20:02Z</cp:lastPrinted>
  <dcterms:created xsi:type="dcterms:W3CDTF">2016-10-05T20:55:10Z</dcterms:created>
  <dcterms:modified xsi:type="dcterms:W3CDTF">2026-02-19T20:51:25Z</dcterms:modified>
  <cp:category/>
</cp:coreProperties>
</file>