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C:\Users\PEAN0VW\Documents\"/>
    </mc:Choice>
  </mc:AlternateContent>
  <xr:revisionPtr revIDLastSave="0" documentId="8_{901327E9-1F61-4CA1-8A8C-A8908D404443}" xr6:coauthVersionLast="47" xr6:coauthVersionMax="47" xr10:uidLastSave="{00000000-0000-0000-0000-000000000000}"/>
  <bookViews>
    <workbookView xWindow="1536" yWindow="1536" windowWidth="17280" windowHeight="8880" tabRatio="748" activeTab="3" xr2:uid="{00000000-000D-0000-FFFF-FFFF00000000}"/>
  </bookViews>
  <sheets>
    <sheet name="Cover" sheetId="14" r:id="rId1"/>
    <sheet name="Structure" sheetId="15" r:id="rId2"/>
    <sheet name="Calculator Instructions" sheetId="34" r:id="rId3"/>
    <sheet name="Interactive Calculator" sheetId="29" r:id="rId4"/>
    <sheet name="APR-DRG v42 Weights" sheetId="33" r:id="rId5"/>
  </sheets>
  <definedNames>
    <definedName name="_xlnm._FilterDatabase" localSheetId="4" hidden="1">'APR-DRG v42 Weights'!$A$6:$M$1364</definedName>
    <definedName name="APR_DRG">'APR-DRG v42 Weights'!$A$7:$M$1364</definedName>
    <definedName name="_xlnm.Print_Area" localSheetId="3">'Interactive Calculator'!$B$1:$G$52</definedName>
    <definedName name="Provider_Paramete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29" l="1"/>
  <c r="B10" i="29" l="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F1341" i="33" l="1"/>
  <c r="F1342" i="33"/>
  <c r="F1343" i="33"/>
  <c r="F1344" i="33"/>
  <c r="F1345" i="33"/>
  <c r="F1346" i="33"/>
  <c r="F1347" i="33"/>
  <c r="F1348" i="33"/>
  <c r="F1349" i="33"/>
  <c r="F1350" i="33"/>
  <c r="F1351" i="33"/>
  <c r="F1352" i="33"/>
  <c r="F1353" i="33"/>
  <c r="F1354" i="33"/>
  <c r="F1355" i="33"/>
  <c r="F1356" i="33"/>
  <c r="F1357" i="33"/>
  <c r="F1358" i="33"/>
  <c r="F1359" i="33"/>
  <c r="F1360" i="33"/>
  <c r="F1361" i="33"/>
  <c r="F1362" i="33"/>
  <c r="F1363" i="33"/>
  <c r="F1364" i="33"/>
  <c r="E42" i="29" l="1"/>
  <c r="E38" i="29"/>
  <c r="F15" i="33" l="1"/>
  <c r="F16" i="33"/>
  <c r="F17" i="33"/>
  <c r="F18" i="33"/>
  <c r="F19" i="33"/>
  <c r="F20" i="33"/>
  <c r="F21" i="33"/>
  <c r="F22"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F159" i="33"/>
  <c r="F160" i="33"/>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264" i="33"/>
  <c r="F265" i="33"/>
  <c r="F266" i="33"/>
  <c r="F267" i="33"/>
  <c r="F268" i="33"/>
  <c r="F269" i="33"/>
  <c r="F270" i="33"/>
  <c r="F271" i="33"/>
  <c r="F272" i="33"/>
  <c r="F273" i="33"/>
  <c r="F274" i="33"/>
  <c r="F275" i="33"/>
  <c r="F276" i="33"/>
  <c r="F277" i="33"/>
  <c r="F278" i="33"/>
  <c r="F279" i="33"/>
  <c r="F280" i="33"/>
  <c r="F281" i="33"/>
  <c r="F282" i="33"/>
  <c r="F283" i="33"/>
  <c r="F284" i="33"/>
  <c r="F285" i="33"/>
  <c r="F286" i="33"/>
  <c r="F287" i="33"/>
  <c r="F288" i="33"/>
  <c r="F289" i="33"/>
  <c r="F290" i="33"/>
  <c r="F291" i="33"/>
  <c r="F292" i="33"/>
  <c r="F293" i="33"/>
  <c r="F294" i="33"/>
  <c r="F295" i="33"/>
  <c r="F296" i="33"/>
  <c r="F297" i="33"/>
  <c r="F298" i="33"/>
  <c r="F299" i="33"/>
  <c r="F300" i="33"/>
  <c r="F301" i="33"/>
  <c r="F302" i="33"/>
  <c r="F303" i="33"/>
  <c r="F304" i="33"/>
  <c r="F305" i="33"/>
  <c r="F306" i="33"/>
  <c r="F307" i="33"/>
  <c r="F308" i="33"/>
  <c r="F309" i="33"/>
  <c r="F310" i="33"/>
  <c r="F311" i="33"/>
  <c r="F312" i="33"/>
  <c r="F313" i="33"/>
  <c r="F314" i="33"/>
  <c r="F315" i="33"/>
  <c r="F316" i="33"/>
  <c r="F317" i="33"/>
  <c r="F318" i="33"/>
  <c r="F319" i="33"/>
  <c r="F320" i="33"/>
  <c r="F321" i="33"/>
  <c r="F322" i="33"/>
  <c r="F323" i="33"/>
  <c r="F324" i="33"/>
  <c r="F325" i="33"/>
  <c r="F326" i="33"/>
  <c r="F327" i="33"/>
  <c r="F328" i="33"/>
  <c r="F329" i="33"/>
  <c r="F330" i="33"/>
  <c r="F331" i="33"/>
  <c r="F332" i="33"/>
  <c r="F333" i="33"/>
  <c r="F334" i="33"/>
  <c r="F335" i="33"/>
  <c r="F336" i="33"/>
  <c r="F337" i="33"/>
  <c r="F338" i="33"/>
  <c r="F339" i="33"/>
  <c r="F340" i="33"/>
  <c r="F341" i="33"/>
  <c r="F342" i="33"/>
  <c r="F343" i="33"/>
  <c r="F344" i="33"/>
  <c r="F345" i="33"/>
  <c r="F346" i="33"/>
  <c r="F347" i="33"/>
  <c r="F348" i="33"/>
  <c r="F349" i="33"/>
  <c r="F350" i="33"/>
  <c r="F351" i="33"/>
  <c r="F352" i="33"/>
  <c r="F353" i="33"/>
  <c r="F354" i="33"/>
  <c r="F355" i="33"/>
  <c r="F356" i="33"/>
  <c r="F357" i="33"/>
  <c r="F358" i="33"/>
  <c r="F359" i="33"/>
  <c r="F360" i="33"/>
  <c r="F361" i="33"/>
  <c r="F362" i="33"/>
  <c r="F363" i="33"/>
  <c r="F364" i="33"/>
  <c r="F365" i="33"/>
  <c r="F366" i="33"/>
  <c r="F367" i="33"/>
  <c r="F368" i="33"/>
  <c r="F369" i="33"/>
  <c r="F370" i="33"/>
  <c r="F371" i="33"/>
  <c r="F372" i="33"/>
  <c r="F373" i="33"/>
  <c r="F374" i="33"/>
  <c r="F375" i="33"/>
  <c r="F376" i="33"/>
  <c r="F377" i="33"/>
  <c r="F378" i="33"/>
  <c r="F379" i="33"/>
  <c r="F380" i="33"/>
  <c r="F381" i="33"/>
  <c r="F382" i="33"/>
  <c r="F383" i="33"/>
  <c r="F384" i="33"/>
  <c r="F385" i="33"/>
  <c r="F386" i="33"/>
  <c r="F387" i="33"/>
  <c r="F388" i="33"/>
  <c r="F389" i="33"/>
  <c r="F390" i="33"/>
  <c r="F391" i="33"/>
  <c r="F392" i="33"/>
  <c r="F393" i="33"/>
  <c r="F394" i="33"/>
  <c r="F395" i="33"/>
  <c r="F396" i="33"/>
  <c r="F397" i="33"/>
  <c r="F398" i="33"/>
  <c r="F399" i="33"/>
  <c r="F400" i="33"/>
  <c r="F401" i="33"/>
  <c r="F402" i="33"/>
  <c r="F403" i="33"/>
  <c r="F404" i="33"/>
  <c r="F405" i="33"/>
  <c r="F406" i="33"/>
  <c r="F407" i="33"/>
  <c r="F408" i="33"/>
  <c r="F409" i="33"/>
  <c r="F410" i="33"/>
  <c r="F411" i="33"/>
  <c r="F412" i="33"/>
  <c r="F413" i="33"/>
  <c r="F414" i="33"/>
  <c r="F415" i="33"/>
  <c r="F416" i="33"/>
  <c r="F417" i="33"/>
  <c r="F418" i="33"/>
  <c r="F419" i="33"/>
  <c r="F420" i="33"/>
  <c r="F421" i="33"/>
  <c r="F422" i="33"/>
  <c r="F423" i="33"/>
  <c r="F424" i="33"/>
  <c r="F425" i="33"/>
  <c r="F426" i="33"/>
  <c r="F427" i="33"/>
  <c r="F428" i="33"/>
  <c r="F429" i="33"/>
  <c r="F430" i="33"/>
  <c r="F431" i="33"/>
  <c r="F432" i="33"/>
  <c r="F433" i="33"/>
  <c r="F434" i="33"/>
  <c r="F435" i="33"/>
  <c r="F436" i="33"/>
  <c r="F437" i="33"/>
  <c r="F438" i="33"/>
  <c r="F439" i="33"/>
  <c r="F440" i="33"/>
  <c r="F441" i="33"/>
  <c r="F442" i="33"/>
  <c r="F443" i="33"/>
  <c r="F444" i="33"/>
  <c r="F445" i="33"/>
  <c r="F446" i="33"/>
  <c r="F447" i="33"/>
  <c r="F448" i="33"/>
  <c r="F449" i="33"/>
  <c r="F450" i="33"/>
  <c r="F451" i="33"/>
  <c r="F452" i="33"/>
  <c r="F453" i="33"/>
  <c r="F454" i="33"/>
  <c r="F455" i="33"/>
  <c r="F456" i="33"/>
  <c r="F457" i="33"/>
  <c r="F458" i="33"/>
  <c r="F459" i="33"/>
  <c r="F460" i="33"/>
  <c r="F461" i="33"/>
  <c r="F462" i="33"/>
  <c r="F463" i="33"/>
  <c r="F464" i="33"/>
  <c r="F465" i="33"/>
  <c r="F466" i="33"/>
  <c r="F467" i="33"/>
  <c r="F468" i="33"/>
  <c r="F469" i="33"/>
  <c r="F470" i="33"/>
  <c r="F471" i="33"/>
  <c r="F472" i="33"/>
  <c r="F473" i="33"/>
  <c r="F474" i="33"/>
  <c r="F475" i="33"/>
  <c r="F476" i="33"/>
  <c r="F477" i="33"/>
  <c r="F478" i="33"/>
  <c r="F479" i="33"/>
  <c r="F480" i="33"/>
  <c r="F481" i="33"/>
  <c r="F482" i="33"/>
  <c r="F483" i="33"/>
  <c r="F484" i="33"/>
  <c r="F485" i="33"/>
  <c r="F486" i="33"/>
  <c r="F487" i="33"/>
  <c r="F488" i="33"/>
  <c r="F489" i="33"/>
  <c r="F490" i="33"/>
  <c r="F491" i="33"/>
  <c r="F492" i="33"/>
  <c r="F493" i="33"/>
  <c r="F494" i="33"/>
  <c r="F495" i="33"/>
  <c r="F496" i="33"/>
  <c r="F497" i="33"/>
  <c r="F498" i="33"/>
  <c r="F499" i="33"/>
  <c r="F500" i="33"/>
  <c r="F501" i="33"/>
  <c r="F502" i="33"/>
  <c r="F503" i="33"/>
  <c r="F504" i="33"/>
  <c r="F505" i="33"/>
  <c r="F506" i="33"/>
  <c r="F507" i="33"/>
  <c r="F508" i="33"/>
  <c r="F509" i="33"/>
  <c r="F510" i="33"/>
  <c r="F511" i="33"/>
  <c r="F512" i="33"/>
  <c r="F513" i="33"/>
  <c r="F514" i="33"/>
  <c r="F515" i="33"/>
  <c r="F516" i="33"/>
  <c r="F517" i="33"/>
  <c r="F518" i="33"/>
  <c r="F519" i="33"/>
  <c r="F520" i="33"/>
  <c r="F521" i="33"/>
  <c r="F522" i="33"/>
  <c r="F523" i="33"/>
  <c r="F524" i="33"/>
  <c r="F525" i="33"/>
  <c r="F526" i="33"/>
  <c r="F527" i="33"/>
  <c r="F528" i="33"/>
  <c r="F529" i="33"/>
  <c r="F530" i="33"/>
  <c r="F531" i="33"/>
  <c r="F532" i="33"/>
  <c r="F533" i="33"/>
  <c r="F534" i="33"/>
  <c r="F535" i="33"/>
  <c r="F536" i="33"/>
  <c r="F537" i="33"/>
  <c r="F538" i="33"/>
  <c r="F539" i="33"/>
  <c r="F540" i="33"/>
  <c r="F541" i="33"/>
  <c r="F542" i="33"/>
  <c r="F543" i="33"/>
  <c r="F544" i="33"/>
  <c r="F545" i="33"/>
  <c r="F546" i="33"/>
  <c r="F547" i="33"/>
  <c r="F548" i="33"/>
  <c r="F549" i="33"/>
  <c r="F550" i="33"/>
  <c r="F551" i="33"/>
  <c r="F552" i="33"/>
  <c r="F553" i="33"/>
  <c r="F554" i="33"/>
  <c r="F555" i="33"/>
  <c r="F556" i="33"/>
  <c r="F557" i="33"/>
  <c r="F558" i="33"/>
  <c r="F559" i="33"/>
  <c r="F560" i="33"/>
  <c r="F561" i="33"/>
  <c r="F562" i="33"/>
  <c r="F563" i="33"/>
  <c r="F564" i="33"/>
  <c r="F565" i="33"/>
  <c r="F566" i="33"/>
  <c r="F567" i="33"/>
  <c r="F568" i="33"/>
  <c r="F569" i="33"/>
  <c r="F570" i="33"/>
  <c r="F571" i="33"/>
  <c r="F572" i="33"/>
  <c r="F573" i="33"/>
  <c r="F574" i="33"/>
  <c r="F575" i="33"/>
  <c r="F576" i="33"/>
  <c r="F577" i="33"/>
  <c r="F578" i="33"/>
  <c r="F579" i="33"/>
  <c r="F580" i="33"/>
  <c r="F581" i="33"/>
  <c r="F582" i="33"/>
  <c r="F583" i="33"/>
  <c r="F584" i="33"/>
  <c r="F585" i="33"/>
  <c r="F586" i="33"/>
  <c r="F587" i="33"/>
  <c r="F588" i="33"/>
  <c r="F589" i="33"/>
  <c r="F590" i="33"/>
  <c r="F591" i="33"/>
  <c r="F592" i="33"/>
  <c r="F593" i="33"/>
  <c r="F594" i="33"/>
  <c r="F595" i="33"/>
  <c r="F596" i="33"/>
  <c r="F597" i="33"/>
  <c r="F598" i="33"/>
  <c r="F599" i="33"/>
  <c r="F600" i="33"/>
  <c r="F601" i="33"/>
  <c r="F602" i="33"/>
  <c r="F603" i="33"/>
  <c r="F604" i="33"/>
  <c r="F605" i="33"/>
  <c r="F606" i="33"/>
  <c r="F607" i="33"/>
  <c r="F608" i="33"/>
  <c r="F609" i="33"/>
  <c r="F610" i="33"/>
  <c r="F611" i="33"/>
  <c r="F612" i="33"/>
  <c r="F613" i="33"/>
  <c r="F614" i="33"/>
  <c r="F615" i="33"/>
  <c r="F616" i="33"/>
  <c r="F617" i="33"/>
  <c r="F618" i="33"/>
  <c r="F619" i="33"/>
  <c r="F620" i="33"/>
  <c r="F621" i="33"/>
  <c r="F622" i="33"/>
  <c r="F623" i="33"/>
  <c r="F624" i="33"/>
  <c r="F625" i="33"/>
  <c r="F626" i="33"/>
  <c r="F627" i="33"/>
  <c r="F628" i="33"/>
  <c r="F629" i="33"/>
  <c r="F630" i="33"/>
  <c r="F631" i="33"/>
  <c r="F632" i="33"/>
  <c r="F633" i="33"/>
  <c r="F634" i="33"/>
  <c r="F635" i="33"/>
  <c r="F636" i="33"/>
  <c r="F637" i="33"/>
  <c r="F638" i="33"/>
  <c r="F639" i="33"/>
  <c r="F640" i="33"/>
  <c r="F641" i="33"/>
  <c r="F642" i="33"/>
  <c r="F643" i="33"/>
  <c r="F644" i="33"/>
  <c r="F645" i="33"/>
  <c r="F646" i="33"/>
  <c r="F647" i="33"/>
  <c r="F648" i="33"/>
  <c r="F649" i="33"/>
  <c r="F650" i="33"/>
  <c r="F651" i="33"/>
  <c r="F652" i="33"/>
  <c r="F653" i="33"/>
  <c r="F654" i="33"/>
  <c r="F655" i="33"/>
  <c r="F656" i="33"/>
  <c r="F657" i="33"/>
  <c r="F658" i="33"/>
  <c r="F659" i="33"/>
  <c r="F660" i="33"/>
  <c r="F661" i="33"/>
  <c r="F662" i="33"/>
  <c r="F663" i="33"/>
  <c r="F664" i="33"/>
  <c r="F665" i="33"/>
  <c r="F666" i="33"/>
  <c r="F667" i="33"/>
  <c r="F668" i="33"/>
  <c r="F669" i="33"/>
  <c r="F670" i="33"/>
  <c r="F671" i="33"/>
  <c r="F672" i="33"/>
  <c r="F673" i="33"/>
  <c r="F674" i="33"/>
  <c r="F675" i="33"/>
  <c r="F676" i="33"/>
  <c r="F677" i="33"/>
  <c r="F678" i="33"/>
  <c r="F679" i="33"/>
  <c r="F680" i="33"/>
  <c r="F681" i="33"/>
  <c r="F682" i="33"/>
  <c r="F683" i="33"/>
  <c r="F684" i="33"/>
  <c r="F685" i="33"/>
  <c r="F686" i="33"/>
  <c r="F687" i="33"/>
  <c r="F688" i="33"/>
  <c r="F689" i="33"/>
  <c r="F690" i="33"/>
  <c r="F691" i="33"/>
  <c r="F692" i="33"/>
  <c r="F693" i="33"/>
  <c r="F694" i="33"/>
  <c r="F695" i="33"/>
  <c r="F696" i="33"/>
  <c r="F697" i="33"/>
  <c r="F698" i="33"/>
  <c r="F699" i="33"/>
  <c r="F700" i="33"/>
  <c r="F701" i="33"/>
  <c r="F702" i="33"/>
  <c r="F703" i="33"/>
  <c r="F704" i="33"/>
  <c r="F705" i="33"/>
  <c r="F706" i="33"/>
  <c r="F707" i="33"/>
  <c r="F708" i="33"/>
  <c r="F709" i="33"/>
  <c r="F710" i="33"/>
  <c r="F711" i="33"/>
  <c r="F712" i="33"/>
  <c r="F713" i="33"/>
  <c r="F714" i="33"/>
  <c r="F715" i="33"/>
  <c r="F716" i="33"/>
  <c r="F717" i="33"/>
  <c r="F718" i="33"/>
  <c r="F719" i="33"/>
  <c r="F720" i="33"/>
  <c r="F721" i="33"/>
  <c r="F722" i="33"/>
  <c r="F723" i="33"/>
  <c r="F724" i="33"/>
  <c r="F725" i="33"/>
  <c r="F726" i="33"/>
  <c r="F727" i="33"/>
  <c r="F728" i="33"/>
  <c r="F729" i="33"/>
  <c r="F730" i="33"/>
  <c r="F731" i="33"/>
  <c r="F732" i="33"/>
  <c r="F733" i="33"/>
  <c r="F734" i="33"/>
  <c r="F735" i="33"/>
  <c r="F736" i="33"/>
  <c r="F737" i="33"/>
  <c r="F738" i="33"/>
  <c r="F739" i="33"/>
  <c r="F740" i="33"/>
  <c r="F741" i="33"/>
  <c r="F742" i="33"/>
  <c r="F743" i="33"/>
  <c r="F744" i="33"/>
  <c r="F745" i="33"/>
  <c r="F746" i="33"/>
  <c r="F747" i="33"/>
  <c r="F748" i="33"/>
  <c r="F749" i="33"/>
  <c r="F750" i="33"/>
  <c r="F751" i="33"/>
  <c r="F752" i="33"/>
  <c r="F753" i="33"/>
  <c r="F754" i="33"/>
  <c r="F755" i="33"/>
  <c r="F756" i="33"/>
  <c r="F757" i="33"/>
  <c r="F758" i="33"/>
  <c r="F759" i="33"/>
  <c r="F760" i="33"/>
  <c r="F761" i="33"/>
  <c r="F762" i="33"/>
  <c r="F763" i="33"/>
  <c r="F764" i="33"/>
  <c r="F765" i="33"/>
  <c r="F766" i="33"/>
  <c r="F767" i="33"/>
  <c r="F768" i="33"/>
  <c r="F769" i="33"/>
  <c r="F770" i="33"/>
  <c r="F771" i="33"/>
  <c r="F772" i="33"/>
  <c r="F773" i="33"/>
  <c r="F774" i="33"/>
  <c r="F775" i="33"/>
  <c r="F776" i="33"/>
  <c r="F777" i="33"/>
  <c r="F778" i="33"/>
  <c r="F779" i="33"/>
  <c r="F780" i="33"/>
  <c r="F781" i="33"/>
  <c r="F782" i="33"/>
  <c r="F783" i="33"/>
  <c r="F784" i="33"/>
  <c r="F785" i="33"/>
  <c r="F786" i="33"/>
  <c r="F791" i="33"/>
  <c r="F792" i="33"/>
  <c r="F793" i="33"/>
  <c r="F794" i="33"/>
  <c r="F795" i="33"/>
  <c r="F796" i="33"/>
  <c r="F797" i="33"/>
  <c r="F798" i="33"/>
  <c r="F799" i="33"/>
  <c r="F800" i="33"/>
  <c r="F801" i="33"/>
  <c r="F802" i="33"/>
  <c r="F803" i="33"/>
  <c r="F804" i="33"/>
  <c r="F805" i="33"/>
  <c r="F806" i="33"/>
  <c r="F807" i="33"/>
  <c r="F808" i="33"/>
  <c r="F809" i="33"/>
  <c r="F810" i="33"/>
  <c r="F811" i="33"/>
  <c r="F812" i="33"/>
  <c r="F813" i="33"/>
  <c r="F814" i="33"/>
  <c r="F815" i="33"/>
  <c r="F816" i="33"/>
  <c r="F817" i="33"/>
  <c r="F818" i="33"/>
  <c r="F819" i="33"/>
  <c r="F820" i="33"/>
  <c r="F821" i="33"/>
  <c r="F822" i="33"/>
  <c r="F823" i="33"/>
  <c r="F824" i="33"/>
  <c r="F825" i="33"/>
  <c r="F826" i="33"/>
  <c r="F827" i="33"/>
  <c r="F828" i="33"/>
  <c r="F829" i="33"/>
  <c r="F830" i="33"/>
  <c r="F831" i="33"/>
  <c r="F832" i="33"/>
  <c r="F833" i="33"/>
  <c r="F834" i="33"/>
  <c r="F835" i="33"/>
  <c r="F836" i="33"/>
  <c r="F837" i="33"/>
  <c r="F838" i="33"/>
  <c r="F839" i="33"/>
  <c r="F840" i="33"/>
  <c r="F841" i="33"/>
  <c r="F842" i="33"/>
  <c r="F843" i="33"/>
  <c r="F844" i="33"/>
  <c r="F845" i="33"/>
  <c r="F846" i="33"/>
  <c r="F847" i="33"/>
  <c r="F848" i="33"/>
  <c r="F849" i="33"/>
  <c r="F850" i="33"/>
  <c r="F851" i="33"/>
  <c r="F852" i="33"/>
  <c r="F853" i="33"/>
  <c r="F854" i="33"/>
  <c r="F855" i="33"/>
  <c r="F856" i="33"/>
  <c r="F857" i="33"/>
  <c r="F858" i="33"/>
  <c r="F859" i="33"/>
  <c r="F860" i="33"/>
  <c r="F861" i="33"/>
  <c r="F862" i="33"/>
  <c r="F863" i="33"/>
  <c r="F864" i="33"/>
  <c r="F865" i="33"/>
  <c r="F866" i="33"/>
  <c r="F867" i="33"/>
  <c r="F868" i="33"/>
  <c r="F869" i="33"/>
  <c r="F870" i="33"/>
  <c r="F871" i="33"/>
  <c r="F872" i="33"/>
  <c r="F873" i="33"/>
  <c r="F874" i="33"/>
  <c r="F875" i="33"/>
  <c r="F876" i="33"/>
  <c r="F877" i="33"/>
  <c r="F878" i="33"/>
  <c r="F879" i="33"/>
  <c r="F880" i="33"/>
  <c r="F881" i="33"/>
  <c r="F882" i="33"/>
  <c r="F883" i="33"/>
  <c r="F884" i="33"/>
  <c r="F885" i="33"/>
  <c r="F886" i="33"/>
  <c r="F887" i="33"/>
  <c r="F888" i="33"/>
  <c r="F889" i="33"/>
  <c r="F890" i="33"/>
  <c r="F891" i="33"/>
  <c r="F892" i="33"/>
  <c r="F893" i="33"/>
  <c r="F894" i="33"/>
  <c r="F895" i="33"/>
  <c r="F896" i="33"/>
  <c r="F897" i="33"/>
  <c r="F898" i="33"/>
  <c r="F899" i="33"/>
  <c r="F900" i="33"/>
  <c r="F901" i="33"/>
  <c r="F902" i="33"/>
  <c r="F903" i="33"/>
  <c r="F904" i="33"/>
  <c r="F905" i="33"/>
  <c r="F906" i="33"/>
  <c r="F907" i="33"/>
  <c r="F908" i="33"/>
  <c r="F909" i="33"/>
  <c r="F910" i="33"/>
  <c r="F911" i="33"/>
  <c r="F912" i="33"/>
  <c r="F913" i="33"/>
  <c r="F914" i="33"/>
  <c r="F915" i="33"/>
  <c r="F916" i="33"/>
  <c r="F917" i="33"/>
  <c r="F918" i="33"/>
  <c r="F919" i="33"/>
  <c r="F920" i="33"/>
  <c r="F921" i="33"/>
  <c r="F922" i="33"/>
  <c r="F923" i="33"/>
  <c r="F924" i="33"/>
  <c r="F925" i="33"/>
  <c r="F926" i="33"/>
  <c r="F927" i="33"/>
  <c r="F928" i="33"/>
  <c r="F929" i="33"/>
  <c r="F930" i="33"/>
  <c r="F931" i="33"/>
  <c r="F932" i="33"/>
  <c r="F933" i="33"/>
  <c r="F934" i="33"/>
  <c r="F935" i="33"/>
  <c r="F936" i="33"/>
  <c r="F937" i="33"/>
  <c r="F938" i="33"/>
  <c r="F939" i="33"/>
  <c r="F940" i="33"/>
  <c r="F941" i="33"/>
  <c r="F942" i="33"/>
  <c r="F943" i="33"/>
  <c r="F944" i="33"/>
  <c r="F945" i="33"/>
  <c r="F946" i="33"/>
  <c r="F947" i="33"/>
  <c r="F948" i="33"/>
  <c r="F949" i="33"/>
  <c r="F950" i="33"/>
  <c r="F951" i="33"/>
  <c r="F952" i="33"/>
  <c r="F953" i="33"/>
  <c r="F954" i="33"/>
  <c r="F955" i="33"/>
  <c r="F956" i="33"/>
  <c r="F957" i="33"/>
  <c r="F958" i="33"/>
  <c r="F959" i="33"/>
  <c r="F960" i="33"/>
  <c r="F961" i="33"/>
  <c r="F962" i="33"/>
  <c r="F963" i="33"/>
  <c r="F964" i="33"/>
  <c r="F965" i="33"/>
  <c r="F966" i="33"/>
  <c r="F967" i="33"/>
  <c r="F968" i="33"/>
  <c r="F969" i="33"/>
  <c r="F970" i="33"/>
  <c r="F971" i="33"/>
  <c r="F972" i="33"/>
  <c r="F973" i="33"/>
  <c r="F974" i="33"/>
  <c r="F975" i="33"/>
  <c r="F976" i="33"/>
  <c r="F977" i="33"/>
  <c r="F978" i="33"/>
  <c r="F979" i="33"/>
  <c r="F980" i="33"/>
  <c r="F981" i="33"/>
  <c r="F982" i="33"/>
  <c r="F983" i="33"/>
  <c r="F984" i="33"/>
  <c r="F985" i="33"/>
  <c r="F986" i="33"/>
  <c r="F987" i="33"/>
  <c r="F988" i="33"/>
  <c r="F989" i="33"/>
  <c r="F990" i="33"/>
  <c r="F991" i="33"/>
  <c r="F992" i="33"/>
  <c r="F993" i="33"/>
  <c r="F994" i="33"/>
  <c r="F995" i="33"/>
  <c r="F996" i="33"/>
  <c r="F997" i="33"/>
  <c r="F998" i="33"/>
  <c r="F999" i="33"/>
  <c r="F1000" i="33"/>
  <c r="F1001" i="33"/>
  <c r="F1002" i="33"/>
  <c r="F1003" i="33"/>
  <c r="F1004" i="33"/>
  <c r="F1005" i="33"/>
  <c r="F1006" i="33"/>
  <c r="F1007" i="33"/>
  <c r="F1008" i="33"/>
  <c r="F1009" i="33"/>
  <c r="F1010" i="33"/>
  <c r="F1011" i="33"/>
  <c r="F1012" i="33"/>
  <c r="F1013" i="33"/>
  <c r="F1014" i="33"/>
  <c r="F1015" i="33"/>
  <c r="F1016" i="33"/>
  <c r="F1017" i="33"/>
  <c r="F1018" i="33"/>
  <c r="F1019" i="33"/>
  <c r="F1020" i="33"/>
  <c r="F1021" i="33"/>
  <c r="F1022" i="33"/>
  <c r="F1023" i="33"/>
  <c r="F1024" i="33"/>
  <c r="F1025" i="33"/>
  <c r="F1026" i="33"/>
  <c r="F1027" i="33"/>
  <c r="F1028" i="33"/>
  <c r="F1029" i="33"/>
  <c r="F1030" i="33"/>
  <c r="F1031" i="33"/>
  <c r="F1032" i="33"/>
  <c r="F1033" i="33"/>
  <c r="F1034" i="33"/>
  <c r="F1035" i="33"/>
  <c r="F1036" i="33"/>
  <c r="F1037" i="33"/>
  <c r="F1038" i="33"/>
  <c r="F1039" i="33"/>
  <c r="F1040" i="33"/>
  <c r="F1041" i="33"/>
  <c r="F1042" i="33"/>
  <c r="F1043" i="33"/>
  <c r="F1044" i="33"/>
  <c r="F1045" i="33"/>
  <c r="F1046" i="33"/>
  <c r="F1047" i="33"/>
  <c r="F1048" i="33"/>
  <c r="F1049" i="33"/>
  <c r="F1050" i="33"/>
  <c r="F1051" i="33"/>
  <c r="F1052" i="33"/>
  <c r="F1053" i="33"/>
  <c r="F1054" i="33"/>
  <c r="F1055" i="33"/>
  <c r="F1056" i="33"/>
  <c r="F1057" i="33"/>
  <c r="F1058" i="33"/>
  <c r="F1059" i="33"/>
  <c r="F1060" i="33"/>
  <c r="F1061" i="33"/>
  <c r="F1062" i="33"/>
  <c r="F1063" i="33"/>
  <c r="F1064" i="33"/>
  <c r="F1065" i="33"/>
  <c r="F1066" i="33"/>
  <c r="F1067" i="33"/>
  <c r="F1068" i="33"/>
  <c r="F1069" i="33"/>
  <c r="F1070" i="33"/>
  <c r="F1071" i="33"/>
  <c r="F1072" i="33"/>
  <c r="F1073" i="33"/>
  <c r="F1074" i="33"/>
  <c r="F1075" i="33"/>
  <c r="F1076" i="33"/>
  <c r="F1077" i="33"/>
  <c r="F1078" i="33"/>
  <c r="F1079" i="33"/>
  <c r="F1080" i="33"/>
  <c r="F1081" i="33"/>
  <c r="F1082" i="33"/>
  <c r="F1083" i="33"/>
  <c r="F1084" i="33"/>
  <c r="F1085" i="33"/>
  <c r="F1086" i="33"/>
  <c r="F1087" i="33"/>
  <c r="F1088" i="33"/>
  <c r="F1089" i="33"/>
  <c r="F1090" i="33"/>
  <c r="F1091" i="33"/>
  <c r="F1092" i="33"/>
  <c r="F1093" i="33"/>
  <c r="F1094" i="33"/>
  <c r="F1095" i="33"/>
  <c r="F1096" i="33"/>
  <c r="F1097" i="33"/>
  <c r="F1098" i="33"/>
  <c r="F1099" i="33"/>
  <c r="F1100" i="33"/>
  <c r="F1101" i="33"/>
  <c r="F1102" i="33"/>
  <c r="F1103" i="33"/>
  <c r="F1104" i="33"/>
  <c r="F1105" i="33"/>
  <c r="F1106" i="33"/>
  <c r="F1107" i="33"/>
  <c r="F1108" i="33"/>
  <c r="F1109" i="33"/>
  <c r="F1110" i="33"/>
  <c r="F1111" i="33"/>
  <c r="F1112" i="33"/>
  <c r="F1113" i="33"/>
  <c r="F1114" i="33"/>
  <c r="F1115" i="33"/>
  <c r="F1116" i="33"/>
  <c r="F1117" i="33"/>
  <c r="F1118" i="33"/>
  <c r="F1119" i="33"/>
  <c r="F1120" i="33"/>
  <c r="F1121" i="33"/>
  <c r="F1122" i="33"/>
  <c r="F1123" i="33"/>
  <c r="F1124" i="33"/>
  <c r="F1125" i="33"/>
  <c r="F1126" i="33"/>
  <c r="F1127" i="33"/>
  <c r="F1128" i="33"/>
  <c r="F1129" i="33"/>
  <c r="F1130" i="33"/>
  <c r="F1131" i="33"/>
  <c r="F1132" i="33"/>
  <c r="F1133" i="33"/>
  <c r="F1134" i="33"/>
  <c r="F1135" i="33"/>
  <c r="F1136" i="33"/>
  <c r="F1137" i="33"/>
  <c r="F1138" i="33"/>
  <c r="F1139" i="33"/>
  <c r="F1140" i="33"/>
  <c r="F1141" i="33"/>
  <c r="F1142" i="33"/>
  <c r="F1143" i="33"/>
  <c r="F1144" i="33"/>
  <c r="F1145" i="33"/>
  <c r="F1146" i="33"/>
  <c r="F1147" i="33"/>
  <c r="F1148" i="33"/>
  <c r="F1149" i="33"/>
  <c r="F1150" i="33"/>
  <c r="F1151" i="33"/>
  <c r="F1152" i="33"/>
  <c r="F1153" i="33"/>
  <c r="F1154" i="33"/>
  <c r="F1155" i="33"/>
  <c r="F1156" i="33"/>
  <c r="F1157" i="33"/>
  <c r="F1158" i="33"/>
  <c r="F1159" i="33"/>
  <c r="F1160" i="33"/>
  <c r="F1161" i="33"/>
  <c r="F1162" i="33"/>
  <c r="F1163" i="33"/>
  <c r="F1164" i="33"/>
  <c r="F1165" i="33"/>
  <c r="F1166" i="33"/>
  <c r="F1167" i="33"/>
  <c r="F1168" i="33"/>
  <c r="F1169" i="33"/>
  <c r="F1170" i="33"/>
  <c r="F1171" i="33"/>
  <c r="F1172" i="33"/>
  <c r="F1173" i="33"/>
  <c r="F1174" i="33"/>
  <c r="F1175" i="33"/>
  <c r="F1176" i="33"/>
  <c r="F1177" i="33"/>
  <c r="F1178" i="33"/>
  <c r="F1179" i="33"/>
  <c r="F1180" i="33"/>
  <c r="F1181" i="33"/>
  <c r="F1182" i="33"/>
  <c r="F1183" i="33"/>
  <c r="F1184" i="33"/>
  <c r="F1185" i="33"/>
  <c r="F1186" i="33"/>
  <c r="F1187" i="33"/>
  <c r="F1188" i="33"/>
  <c r="F1189" i="33"/>
  <c r="F1190" i="33"/>
  <c r="F1191" i="33"/>
  <c r="F1192" i="33"/>
  <c r="F1193" i="33"/>
  <c r="F1194" i="33"/>
  <c r="F1195" i="33"/>
  <c r="F1196" i="33"/>
  <c r="F1197" i="33"/>
  <c r="F1198" i="33"/>
  <c r="F1199" i="33"/>
  <c r="F1200" i="33"/>
  <c r="F1201" i="33"/>
  <c r="F1202" i="33"/>
  <c r="F1203" i="33"/>
  <c r="F1204" i="33"/>
  <c r="F1205" i="33"/>
  <c r="F1206" i="33"/>
  <c r="F1207" i="33"/>
  <c r="F1208" i="33"/>
  <c r="F1209" i="33"/>
  <c r="F1210" i="33"/>
  <c r="F1211" i="33"/>
  <c r="F1212" i="33"/>
  <c r="F1213" i="33"/>
  <c r="F1214" i="33"/>
  <c r="F1215" i="33"/>
  <c r="F1216" i="33"/>
  <c r="F1217" i="33"/>
  <c r="F1218" i="33"/>
  <c r="F1219" i="33"/>
  <c r="F1220" i="33"/>
  <c r="F1221" i="33"/>
  <c r="F1222" i="33"/>
  <c r="F1223" i="33"/>
  <c r="F1224" i="33"/>
  <c r="F1225" i="33"/>
  <c r="F1226" i="33"/>
  <c r="F1227" i="33"/>
  <c r="F1228" i="33"/>
  <c r="F1229" i="33"/>
  <c r="F1230" i="33"/>
  <c r="F1231" i="33"/>
  <c r="F1232" i="33"/>
  <c r="F1233" i="33"/>
  <c r="F1234" i="33"/>
  <c r="F1235" i="33"/>
  <c r="F1236" i="33"/>
  <c r="F1237" i="33"/>
  <c r="F1238" i="33"/>
  <c r="F1239" i="33"/>
  <c r="F1240" i="33"/>
  <c r="F1241" i="33"/>
  <c r="F1242" i="33"/>
  <c r="F1243" i="33"/>
  <c r="F1244" i="33"/>
  <c r="F1245" i="33"/>
  <c r="F1246" i="33"/>
  <c r="F1247" i="33"/>
  <c r="F1248" i="33"/>
  <c r="F1249" i="33"/>
  <c r="F1250" i="33"/>
  <c r="F1251" i="33"/>
  <c r="F1252" i="33"/>
  <c r="F1253" i="33"/>
  <c r="F1254" i="33"/>
  <c r="F1255" i="33"/>
  <c r="F1256" i="33"/>
  <c r="F1257" i="33"/>
  <c r="F1258" i="33"/>
  <c r="F1259" i="33"/>
  <c r="F1260" i="33"/>
  <c r="F1261" i="33"/>
  <c r="F1262" i="33"/>
  <c r="F1263" i="33"/>
  <c r="F1264" i="33"/>
  <c r="F1265" i="33"/>
  <c r="F1266" i="33"/>
  <c r="F1267" i="33"/>
  <c r="F1268" i="33"/>
  <c r="F1269" i="33"/>
  <c r="F1270" i="33"/>
  <c r="F1271" i="33"/>
  <c r="F1272" i="33"/>
  <c r="F1273" i="33"/>
  <c r="F1274" i="33"/>
  <c r="F1275" i="33"/>
  <c r="F1276" i="33"/>
  <c r="F1277" i="33"/>
  <c r="F1278" i="33"/>
  <c r="F1279" i="33"/>
  <c r="F1280" i="33"/>
  <c r="F1281" i="33"/>
  <c r="F1282" i="33"/>
  <c r="F1283" i="33"/>
  <c r="F1284" i="33"/>
  <c r="F1285" i="33"/>
  <c r="F1286" i="33"/>
  <c r="F1287" i="33"/>
  <c r="F1288" i="33"/>
  <c r="F1289" i="33"/>
  <c r="F1290" i="33"/>
  <c r="F1291" i="33"/>
  <c r="F1292" i="33"/>
  <c r="F1293" i="33"/>
  <c r="F1294" i="33"/>
  <c r="F1295" i="33"/>
  <c r="F1296" i="33"/>
  <c r="F1297" i="33"/>
  <c r="F1298" i="33"/>
  <c r="F1299" i="33"/>
  <c r="F1300" i="33"/>
  <c r="F1301" i="33"/>
  <c r="F1302" i="33"/>
  <c r="F1303" i="33"/>
  <c r="F1304" i="33"/>
  <c r="F1305" i="33"/>
  <c r="F1306" i="33"/>
  <c r="F1307" i="33"/>
  <c r="F1308" i="33"/>
  <c r="F1309" i="33"/>
  <c r="F1310" i="33"/>
  <c r="F1311" i="33"/>
  <c r="F1312" i="33"/>
  <c r="F1313" i="33"/>
  <c r="F1314" i="33"/>
  <c r="F1315" i="33"/>
  <c r="F1316" i="33"/>
  <c r="F1317" i="33"/>
  <c r="F1318" i="33"/>
  <c r="F1319" i="33"/>
  <c r="F1320" i="33"/>
  <c r="F1321" i="33"/>
  <c r="F1322" i="33"/>
  <c r="F1323" i="33"/>
  <c r="F1324" i="33"/>
  <c r="F1325" i="33"/>
  <c r="F1326" i="33"/>
  <c r="F1327" i="33"/>
  <c r="F1328" i="33"/>
  <c r="F1329" i="33"/>
  <c r="F1330" i="33"/>
  <c r="F1331" i="33"/>
  <c r="F1332" i="33"/>
  <c r="F1333" i="33"/>
  <c r="F1334" i="33"/>
  <c r="F1335" i="33"/>
  <c r="F1336" i="33"/>
  <c r="F1337" i="33"/>
  <c r="F1338" i="33"/>
  <c r="F1339" i="33"/>
  <c r="F1340" i="33"/>
  <c r="E24" i="29"/>
  <c r="E19" i="29"/>
  <c r="E21" i="29"/>
  <c r="E35" i="29" l="1"/>
  <c r="E49" i="29"/>
  <c r="E23" i="29"/>
  <c r="E37" i="29" s="1"/>
  <c r="E39" i="29" s="1"/>
  <c r="E22" i="29"/>
  <c r="E20" i="29"/>
  <c r="E18" i="29"/>
  <c r="E41" i="29" l="1"/>
  <c r="E26" i="29"/>
  <c r="E29" i="29" s="1"/>
  <c r="E44" i="29" l="1"/>
  <c r="E43" i="29"/>
  <c r="E30" i="29"/>
  <c r="E33" i="29" s="1"/>
  <c r="B2" i="15" l="1"/>
  <c r="B2" i="34" s="1"/>
  <c r="E32" i="29" l="1"/>
  <c r="E45" i="29"/>
  <c r="C2" i="29"/>
  <c r="E46" i="29" l="1"/>
  <c r="E48" i="29" s="1"/>
  <c r="B3" i="29"/>
  <c r="B4" i="29" s="1"/>
  <c r="B5" i="29" s="1"/>
  <c r="B6" i="29" s="1"/>
  <c r="B7" i="29" s="1"/>
  <c r="B8" i="29" s="1"/>
  <c r="B9" i="29" s="1"/>
</calcChain>
</file>

<file path=xl/sharedStrings.xml><?xml version="1.0" encoding="utf-8"?>
<sst xmlns="http://schemas.openxmlformats.org/spreadsheetml/2006/main" count="5541" uniqueCount="1886">
  <si>
    <t>Indicates data to be input by the user</t>
  </si>
  <si>
    <t>C</t>
  </si>
  <si>
    <t>D</t>
  </si>
  <si>
    <t>E</t>
  </si>
  <si>
    <t>Information</t>
  </si>
  <si>
    <t>Data</t>
  </si>
  <si>
    <t>Comments or Formula</t>
  </si>
  <si>
    <t>INFORMATION FROM THE HOSPITAL</t>
  </si>
  <si>
    <t>Look up from DRG table</t>
  </si>
  <si>
    <t>APR-DRG INFORMATION</t>
  </si>
  <si>
    <t>Indicates payment policy parameters set by Medicaid</t>
  </si>
  <si>
    <t>F</t>
  </si>
  <si>
    <t>G</t>
  </si>
  <si>
    <t>HOSPITAL INFORMATION</t>
  </si>
  <si>
    <t>DRG BASE PAYMENT</t>
  </si>
  <si>
    <t>Col ID</t>
  </si>
  <si>
    <t>Column/Field Name</t>
  </si>
  <si>
    <t>Description</t>
  </si>
  <si>
    <t>E7</t>
  </si>
  <si>
    <t>General Comments</t>
  </si>
  <si>
    <t>E8</t>
  </si>
  <si>
    <t>E9</t>
  </si>
  <si>
    <t>E10</t>
  </si>
  <si>
    <t>E11</t>
  </si>
  <si>
    <t>Cover Page</t>
  </si>
  <si>
    <t>Structure of the Calculator Spreadsheet</t>
  </si>
  <si>
    <t>Cover</t>
  </si>
  <si>
    <t>Structure</t>
  </si>
  <si>
    <t>DRG Table</t>
  </si>
  <si>
    <t>Calculator Instructions</t>
  </si>
  <si>
    <t>Interactive Calculator</t>
  </si>
  <si>
    <t>The "Structure" worksheet contains a synopsis of the information provided in the DRG Calculator spreadsheet.</t>
  </si>
  <si>
    <t>Instructions for Interactive Calculator</t>
  </si>
  <si>
    <t>Information About the Hospital Stay (Entered by the User)</t>
  </si>
  <si>
    <t>Change History</t>
  </si>
  <si>
    <t>720-4</t>
  </si>
  <si>
    <t>From separate APR-DRG grouping software</t>
  </si>
  <si>
    <t>APR-DRG code</t>
  </si>
  <si>
    <t>DRG Pricing Calculation</t>
  </si>
  <si>
    <t>Provider Name</t>
  </si>
  <si>
    <t xml:space="preserve"> </t>
  </si>
  <si>
    <t>UB-04 Field Locator 47 minus FL 48</t>
  </si>
  <si>
    <t>PANCREAS TRANSPLANT</t>
  </si>
  <si>
    <t>ALLOGENEIC BONE MARROW TRANSPLANT</t>
  </si>
  <si>
    <t>EXTRACORPOREAL MEMBRANE OXYGENATION (ECMO)</t>
  </si>
  <si>
    <t>VENTRICULAR SHUNT PROCEDURES</t>
  </si>
  <si>
    <t>SPINAL PROCEDURES</t>
  </si>
  <si>
    <t>NERVOUS SYSTEM MALIGNANCY</t>
  </si>
  <si>
    <t>INTRACRANIAL HEMORRHAGE</t>
  </si>
  <si>
    <t>TRANSIENT ISCHEMIA</t>
  </si>
  <si>
    <t>VIRAL MENINGITIS</t>
  </si>
  <si>
    <t>ALTERATION IN CONSCIOUSNESS</t>
  </si>
  <si>
    <t>SEIZURE</t>
  </si>
  <si>
    <t>OTHER DISORDERS OF NERVOUS SYSTEM</t>
  </si>
  <si>
    <t>ORBIT AND EYE PROCEDURES</t>
  </si>
  <si>
    <t>EYE INFECTIONS AND OTHER EYE DISORDERS</t>
  </si>
  <si>
    <t>INFECTIONS OF UPPER RESPIRATORY TRACT</t>
  </si>
  <si>
    <t>DENTAL DISEASES AND DISORDERS</t>
  </si>
  <si>
    <t>CYSTIC FIBROSIS - PULMONARY DISEASE</t>
  </si>
  <si>
    <t>RESPIRATORY FAILURE</t>
  </si>
  <si>
    <t>PULMONARY EMBOLISM</t>
  </si>
  <si>
    <t>RESPIRATORY MALIGNANCY</t>
  </si>
  <si>
    <t>OTHER PNEUMONIA</t>
  </si>
  <si>
    <t>CHRONIC OBSTRUCTIVE PULMONARY DISEASE</t>
  </si>
  <si>
    <t>ASTHMA</t>
  </si>
  <si>
    <t>ACUTE BRONCHITIS AND RELATED SYMPTOMS</t>
  </si>
  <si>
    <t>MAJOR CARDIOTHORACIC REPAIR OF HEART ANOMALY</t>
  </si>
  <si>
    <t>MAJOR ABDOMINAL VASCULAR PROCEDURES</t>
  </si>
  <si>
    <t>OTHER CIRCULATORY SYSTEM PROCEDURES</t>
  </si>
  <si>
    <t>ACUTE MYOCARDIAL INFARCTION</t>
  </si>
  <si>
    <t>CARDIAC CATHETERIZATION FOR CORONARY ARTERY DISEASE</t>
  </si>
  <si>
    <t>CARDIAC CATHETERIZATION FOR OTHER NON-CORONARY CONDITIONS</t>
  </si>
  <si>
    <t>HEART FAILURE</t>
  </si>
  <si>
    <t>HYPERTENSION</t>
  </si>
  <si>
    <t>CHEST PAIN</t>
  </si>
  <si>
    <t>CARDIOMYOPATHY</t>
  </si>
  <si>
    <t>OTHER CIRCULATORY SYSTEM DIAGNOSES</t>
  </si>
  <si>
    <t>PERITONEAL ADHESIOLYSIS</t>
  </si>
  <si>
    <t>MAJOR SMALL BOWEL PROCEDURES</t>
  </si>
  <si>
    <t>MAJOR LARGE BOWEL PROCEDURES</t>
  </si>
  <si>
    <t>GASTRIC FUNDOPLICATION</t>
  </si>
  <si>
    <t>APPENDECTOMY WITH COMPLEX PRINCIPAL DIAGNOSIS</t>
  </si>
  <si>
    <t>APPENDECTOMY WITHOUT COMPLEX PRINCIPAL DIAGNOSIS</t>
  </si>
  <si>
    <t>DIGESTIVE MALIGNANCY</t>
  </si>
  <si>
    <t>MAJOR ESOPHAGEAL DISORDERS</t>
  </si>
  <si>
    <t>OTHER ESOPHAGEAL DISORDERS</t>
  </si>
  <si>
    <t>INFLAMMATORY BOWEL DISEASE</t>
  </si>
  <si>
    <t>GASTROINTESTINAL VASCULAR INSUFFICIENCY</t>
  </si>
  <si>
    <t>INTESTINAL OBSTRUCTION</t>
  </si>
  <si>
    <t>ABDOMINAL PAIN</t>
  </si>
  <si>
    <t>OTHER DIGESTIVE SYSTEM DIAGNOSES</t>
  </si>
  <si>
    <t>MAJOR BILIARY TRACT PROCEDURES</t>
  </si>
  <si>
    <t>CHOLECYSTECTOMY</t>
  </si>
  <si>
    <t>ALCOHOLIC LIVER DISEASE</t>
  </si>
  <si>
    <t>DISORDERS OF PANCREAS EXCEPT MALIGNANCY</t>
  </si>
  <si>
    <t>OTHER DISORDERS OF THE LIVER</t>
  </si>
  <si>
    <t>AMPUTATION OF LOWER LIMB EXCEPT TOES</t>
  </si>
  <si>
    <t>FRACTURE OF FEMUR</t>
  </si>
  <si>
    <t>FRACTURE OF PELVIS OR DISLOCATION OF HIP</t>
  </si>
  <si>
    <t>CONNECTIVE TISSUE DISORDERS</t>
  </si>
  <si>
    <t>MASTECTOMY PROCEDURES</t>
  </si>
  <si>
    <t>BREAST PROCEDURES EXCEPT MASTECTOMY</t>
  </si>
  <si>
    <t>SKIN ULCERS</t>
  </si>
  <si>
    <t>MAJOR SKIN DISORDERS</t>
  </si>
  <si>
    <t>MALIGNANT BREAST DISORDERS</t>
  </si>
  <si>
    <t>ADRENAL PROCEDURES</t>
  </si>
  <si>
    <t>PROCEDURES FOR OBESITY</t>
  </si>
  <si>
    <t>DIABETES</t>
  </si>
  <si>
    <t>INBORN ERRORS OF METABOLISM</t>
  </si>
  <si>
    <t>OTHER ENDOCRINE DISORDERS</t>
  </si>
  <si>
    <t>OTHER NON-HYPOVOLEMIC ELECTROLYTE DISORDERS</t>
  </si>
  <si>
    <t>NON-HYPOVOLEMIC SODIUM DISORDERS</t>
  </si>
  <si>
    <t>THYROID DISORDERS</t>
  </si>
  <si>
    <t>KIDNEY TRANSPLANT</t>
  </si>
  <si>
    <t>MAJOR BLADDER PROCEDURES</t>
  </si>
  <si>
    <t>OTHER BLADDER PROCEDURES</t>
  </si>
  <si>
    <t>ACUTE KIDNEY INJURY</t>
  </si>
  <si>
    <t>CHRONIC KIDNEY DISEASE</t>
  </si>
  <si>
    <t>TRANSURETHRAL PROSTATECTOMY</t>
  </si>
  <si>
    <t>MALIGNANCY, MALE REPRODUCTIVE SYSTEM</t>
  </si>
  <si>
    <t>MALE REPRODUCTIVE SYSTEM DIAGNOSES EXCEPT MALIGNANCY</t>
  </si>
  <si>
    <t>FEMALE REPRODUCTIVE SYSTEM RECONSTRUCTIVE PROCEDURES</t>
  </si>
  <si>
    <t>FEMALE REPRODUCTIVE SYSTEM MALIGNANCY</t>
  </si>
  <si>
    <t>FEMALE REPRODUCTIVE SYSTEM INFECTIONS</t>
  </si>
  <si>
    <t>VAGINAL DELIVERY</t>
  </si>
  <si>
    <t>NEONATE, TRANSFERRED &lt; 5 DAYS OLD, BORN HERE</t>
  </si>
  <si>
    <t>SICKLE CELL ANEMIA CRISIS</t>
  </si>
  <si>
    <t>ACUTE LEUKEMIA</t>
  </si>
  <si>
    <t>RADIOTHERAPY</t>
  </si>
  <si>
    <t>CHEMOTHERAPY FOR ACUTE LEUKEMIA</t>
  </si>
  <si>
    <t>OTHER CHEMOTHERAPY</t>
  </si>
  <si>
    <t>POST-OPERATIVE, POST-TRAUMATIC, OTHER DEVICE INFECTIONS</t>
  </si>
  <si>
    <t>VIRAL ILLNESS</t>
  </si>
  <si>
    <t>BIPOLAR DISORDERS</t>
  </si>
  <si>
    <t>EATING DISORDERS</t>
  </si>
  <si>
    <t>HEMORRHAGE OR HEMATOMA DUE TO COMPLICATION</t>
  </si>
  <si>
    <t>ALLERGIC REACTIONS</t>
  </si>
  <si>
    <t>POISONING OF MEDICINAL AGENTS</t>
  </si>
  <si>
    <t>OTHER COMPLICATIONS OF TREATMENT</t>
  </si>
  <si>
    <t>TOXIC EFFECTS OF NON-MEDICINAL SUBSTANCES</t>
  </si>
  <si>
    <t>REHABILITATION</t>
  </si>
  <si>
    <t>NEONATAL AFTERCARE</t>
  </si>
  <si>
    <t>CRANIOTOMY FOR MULTIPLE SIGNIFICANT TRAUMA</t>
  </si>
  <si>
    <t>PRINCIPAL DIAGNOSIS INVALID AS DISCHARGE DIAGNOSIS</t>
  </si>
  <si>
    <t>UNGROUPABLE</t>
  </si>
  <si>
    <t>Pre-Transfer DRG Base Payment</t>
  </si>
  <si>
    <t>The "Cover" worksheet contains an introduction to the Diagnosis Related Group (DRG) Calculator and includes a history of changes made to the Calculator.</t>
  </si>
  <si>
    <t>LIVER TRANSPLANT AND/OR INTESTINAL TRANSPLANT</t>
  </si>
  <si>
    <t>HEART AND/OR LUNG TRANSPLANT</t>
  </si>
  <si>
    <t>TRACHEOSTOMY WITH MV &gt;96 HOURS WITH EXTENSIVE PROCEDURE</t>
  </si>
  <si>
    <t>TRACHEOSTOMY WITH MV &gt;96 HOURS WITHOUT EXTENSIVE PROCEDURE</t>
  </si>
  <si>
    <t>OPEN CRANIOTOMY FOR TRAUMA</t>
  </si>
  <si>
    <t>OPEN CRANIOTOMY EXCEPT TRAUMA</t>
  </si>
  <si>
    <t>OPEN EXTRACRANIAL VASCULAR PROCEDURES</t>
  </si>
  <si>
    <t>OTHER NERVOUS SYSTEM AND RELATED PROCEDURES</t>
  </si>
  <si>
    <t>OTHER OPEN CRANIOTOMY</t>
  </si>
  <si>
    <t>OTHER PERCUTANEOUS INTRACRANIAL PROCEDURES</t>
  </si>
  <si>
    <t>PERCUTANEOUS INTRACRANIAL AND EXTRACRANIAL VASCULAR PROCEDURES</t>
  </si>
  <si>
    <t>SPINAL DISORDERS AND INJURIES</t>
  </si>
  <si>
    <t>DEGENERATIVE NERVOUS SYSTEM DISORDERS EXCEPT MULTIPLE SCLEROSIS</t>
  </si>
  <si>
    <t>MULTIPLE SCLEROSIS, OTHER DEMYELINATING DISEASE AND INFLAMMATORY NEUROPATHIES</t>
  </si>
  <si>
    <t>CVA AND PRECEREBRAL OCCLUSION WITH INFARCTION</t>
  </si>
  <si>
    <t>NONSPECIFIC CVA AND PRECEREBRAL OCCLUSION WITHOUT INFARCTION</t>
  </si>
  <si>
    <t>PERIPHERAL, CRANIAL AND AUTONOMIC NERVE DISORDERS</t>
  </si>
  <si>
    <t>BACTERIAL AND TUBERCULOUS INFECTIONS OF NERVOUS SYSTEM</t>
  </si>
  <si>
    <t>NON-BACTERIAL INFECTIONS OF NERVOUS SYSTEM EXCEPT VIRAL MENINGITIS</t>
  </si>
  <si>
    <t>MIGRAINE AND OTHER HEADACHES</t>
  </si>
  <si>
    <t>HEAD TRAUMA WITH COMA &gt; 1 HOUR OR HEMORRHAGE</t>
  </si>
  <si>
    <t>BRAIN CONTUSION OR LACERATION AND COMPLICATED SKULL FRACTURE, COMA &lt; 1 HOUR OR NO COMA</t>
  </si>
  <si>
    <t>CONCUSSION, CLOSED SKULL FRACTURE NOS, AND UNCOMPLICATED INTRACRANIAL INJURY, COMA &lt; 1 HOUR OR NO COMA</t>
  </si>
  <si>
    <t>ANOXIC AND OTHER SEVERE BRAIN DAMAGE</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</si>
  <si>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</si>
  <si>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</si>
  <si>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</si>
  <si>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</si>
  <si>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</si>
  <si>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</si>
  <si>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</si>
  <si>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OTHER EAR, NOSE, MOUTH, THROAT AND CRANIAL OR FACIAL DIAGNOSES</t>
  </si>
  <si>
    <t>MAJOR RESPIRATORY AND CHEST PROCEDURES</t>
  </si>
  <si>
    <t>OTHER RESPIRATORY AND CHEST PROCEDURES</t>
  </si>
  <si>
    <t>RESPIRATORY SYSTEM DIAGNOSIS WITH VENTILATOR SUPPORT &gt; 96 HOURS</t>
  </si>
  <si>
    <t>BPD AND OTHER CHRONIC RESPIRATORY DISEASES ARISING IN PERINATAL PERIOD</t>
  </si>
  <si>
    <t>MAJOR CHEST AND RESPIRATORY TRAUMA</t>
  </si>
  <si>
    <t>MAJOR RESPIRATORY INFECTIONS AND INFLAMMATIONS</t>
  </si>
  <si>
    <t>BRONCHIOLITIS AND RSV PNEUMONIA</t>
  </si>
  <si>
    <t>INTERSTITIAL AND ALVEOLAR LUNG DISEASES</t>
  </si>
  <si>
    <t>OTHER RESPIRATORY DIAGNOSES EXCEPT SIGNS, SYMPTOMS AND MISCELLANEOUS DIAGNOSES</t>
  </si>
  <si>
    <t>RESPIRATORY SIGNS, SYMPTOMS AND MISCELLANEOUS DIAGNOSES</t>
  </si>
  <si>
    <t>IMPLANTABLE HEART ASSIST SYSTEMS</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</si>
  <si>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</si>
  <si>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</si>
  <si>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</si>
  <si>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</si>
  <si>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PERMANENT CARDIAC PACEMAKER IMPLANT WITH AMI, HEART FAILURE OR SHOCK</t>
  </si>
  <si>
    <t>PERMANENT CARDIAC PACEMAKER IMPLANT WITHOUT AMI, HEART FAILURE OR SHOCK</t>
  </si>
  <si>
    <t>PERCUTANEOUS CARDIAC INTERVENTION WITH AMI</t>
  </si>
  <si>
    <t>PERCUTANEOUS CARDIAC INTERVENTION WITHOUT AMI</t>
  </si>
  <si>
    <t>INSERTION, REVISION AND REPLACEMENTS OF PACEMAKER AND OTHER CARDIAC DEVICES</t>
  </si>
  <si>
    <t>CARDIAC PACEMAKER AND DEFIBRILLATOR REVISION EXCEPT DEVICE REPLACEMENT</t>
  </si>
  <si>
    <t>DEFIBRILLATOR IMPLANTS</t>
  </si>
  <si>
    <t>PERCUTANEOUS STRUCTURAL CARDIAC PROCEDURES</t>
  </si>
  <si>
    <t>ACUTE AND SUBACUTE ENDOCARDITIS</t>
  </si>
  <si>
    <t>CARDIAC ARREST AND SHOCK</t>
  </si>
  <si>
    <t>PERIPHERAL AND OTHER VASCULAR DISORDERS</t>
  </si>
  <si>
    <t>ANGINA PECTORIS AND CORONARY ATHEROSCLEROSIS</t>
  </si>
  <si>
    <t>CARDIAC STRUCTURAL AND VALVULAR DISORDERS</t>
  </si>
  <si>
    <t>CARDIAC ARRHYTHMIA AND CONDUCTION DISORDERS</t>
  </si>
  <si>
    <t>SYNCOPE AND COLLAPSE</t>
  </si>
  <si>
    <t>MALFUNCTION, REACTION, COMPLICATION OF CARDIAC OR VASCULAR DEVICE OR PROCEDURE</t>
  </si>
  <si>
    <t>MAJOR STOMACH, ESOPHAGEAL AND DUODENAL PROCEDURES</t>
  </si>
  <si>
    <t>OTHER STOMACH, ESOPHAGEAL AND DUODENAL PROCEDURES</t>
  </si>
  <si>
    <t>OTHER SMALL AND LARGE BOWEL PROCEDURES</t>
  </si>
  <si>
    <t>HERNIA PROCEDURES EXCEPT INGUINAL, FEMORAL AND UMBILICAL</t>
  </si>
  <si>
    <t>INGUINAL, FEMORAL AND UMBILICAL HERNIA PROCEDURES</t>
  </si>
  <si>
    <t>OTHER DIGESTIVE SYSTEM AND ABDOMINAL PROCEDURES</t>
  </si>
  <si>
    <t>PEPTIC ULCER AND GASTRITIS</t>
  </si>
  <si>
    <t>DIVERTICULITIS AND DIVERTICULOSIS</t>
  </si>
  <si>
    <t>MAJOR GASTROINTESTINAL AND PERITONEAL INFECTIONS</t>
  </si>
  <si>
    <t>OTHER GASTROENTERITIS, NAUSEA AND VOMITING</t>
  </si>
  <si>
    <t>MALFUNCTION, REACTION AND COMPLICATION OF GASTROINTESTINAL DEVICE OR PROCEDURE</t>
  </si>
  <si>
    <t>OTHER AND UNSPECIFIED GASTROINTESTINAL HEMORRHAGE</t>
  </si>
  <si>
    <t>MAJOR PANCREAS, LIVER AND SHUNT PROCEDURES</t>
  </si>
  <si>
    <t>OTHER HEPATOBILIARY, PANCREAS AND ABDOMINAL PROCEDURES</t>
  </si>
  <si>
    <t>HEPATIC COMA AND OTHER MAJOR ACUTE LIVER DISORDERS</t>
  </si>
  <si>
    <t>MALIGNANCY OF HEPATOBILIARY SYSTEM AND PANCREAS</t>
  </si>
  <si>
    <t>DISORDERS OF GALLBLADDER AND BILIARY TRACT</t>
  </si>
  <si>
    <t>DORSAL AND LUMBAR FUSION PROCEDURE FOR CURVATURE OF BACK</t>
  </si>
  <si>
    <t>DORSAL AND LUMBAR FUSION PROCEDURE EXCEPT FOR CURVATURE OF BACK</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</si>
  <si>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</si>
  <si>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</si>
  <si>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</si>
  <si>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</si>
  <si>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</si>
  <si>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</si>
  <si>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</si>
  <si>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</si>
  <si>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</si>
  <si>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NON-ELECTIVE OR COMPLEX HIP JOINT REPLACEMENT</t>
  </si>
  <si>
    <t>ELECTIVE HIP JOINT REPLACEMENT</t>
  </si>
  <si>
    <t>NON-ELECTIVE OR COMPLEX KNEE JOINT REPLACEMENT</t>
  </si>
  <si>
    <t>ELECTIVE KNEE JOINT REPLACEMENT</t>
  </si>
  <si>
    <t>FRACTURES AND DISLOCATIONS EXCEPT FEMUR, PELVIS AND BACK</t>
  </si>
  <si>
    <t>MUSCULOSKELETAL MALIGNANCY AND PATHOLOGICAL FRACTURE DUE TO MUSCULOSKELETAL MALIGNANCY</t>
  </si>
  <si>
    <t>OSTEOMYELITIS, SEPTIC ARTHRITIS AND OTHER MUSCULOSKELETAL INFECTIONS</t>
  </si>
  <si>
    <t>OTHER BACK AND NECK DISORDERS, FRACTURES AND INJURIES</t>
  </si>
  <si>
    <t>MALFUNCTION, REACTION, COMPLICATION OF ORTHOPEDIC DEVICE OR PROCEDURE</t>
  </si>
  <si>
    <t>OTHER MUSCULOSKELETAL SYSTEM AND CONNECTIVE TISSUE DIAGNOSES</t>
  </si>
  <si>
    <t>SKIN GRAFT FOR SKIN AND SUBCUTANEOUS TISSUE DIAGNOSES</t>
  </si>
  <si>
    <t>OTHER SKIN, SUBCUTANEOUS TISSUE AND RELATED PROCEDURES</t>
  </si>
  <si>
    <t>CELLULITIS AND OTHER SKIN INFECTIONS</t>
  </si>
  <si>
    <t>CONTUSION, OPEN WOUND AND OTHER TRAUMA TO SKIN AND SUBCUTANEOUS TISSUE</t>
  </si>
  <si>
    <t>OTHER SKIN, SUBCUTANEOUS TISSUE AND BREAST DISORDERS</t>
  </si>
  <si>
    <t>THYROID, PARATHYROID AND THYROGLOSSAL PROCEDURES</t>
  </si>
  <si>
    <t>OTHER PROCEDURES FOR ENDOCRINE, NUTRITIONAL AND METABOLIC DISORDERS</t>
  </si>
  <si>
    <t>MALNUTRITION, FAILURE TO THRIVE AND OTHER NUTRITIONAL DISORDERS</t>
  </si>
  <si>
    <t>HYPOVOLEMIA AND RELATED ELECTROLYTE DISORDERS</t>
  </si>
  <si>
    <t>KIDNEY AND URINARY TRACT PROCEDURES FOR MALIGNANCY</t>
  </si>
  <si>
    <t>KIDNEY AND URINARY TRACT PROCEDURES FOR NON-MALIGNANCY</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</si>
  <si>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</si>
  <si>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</si>
  <si>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</si>
  <si>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</si>
  <si>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</si>
  <si>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</si>
  <si>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</si>
  <si>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PENIS, TESTES AND SCROTAL PROCEDURES</t>
  </si>
  <si>
    <t>OTHER MALE REPRODUCTIVE SYSTEM AND RELATED PROCEDURES</t>
  </si>
  <si>
    <t>UTERINE AND ADNEXA PROCEDURES FOR OVARIAN AND ADNEXAL MALIGNANCY</t>
  </si>
  <si>
    <t>UTERINE AND ADNEXA PROCEDURES FOR NON-OVARIAN AND NON-ADNEXAL MALIGNANCY</t>
  </si>
  <si>
    <t>UTERINE AND ADNEXA PROCEDURES FOR NON-MALIGNANCY EXCEPT LEIOMYOMA</t>
  </si>
  <si>
    <t>DILATION AND CURETTAGE FOR NON-OBSTETRIC DIAGNOSES</t>
  </si>
  <si>
    <t>OTHER FEMALE REPRODUCTIVE SYSTEM AND RELATED PROCEDURES</t>
  </si>
  <si>
    <t>UTERINE AND ADNEXA PROCEDURES FOR LEIOMYOMA</t>
  </si>
  <si>
    <t>MENSTRUAL AND OTHER FEMALE REPRODUCTIVE SYSTEM DISORDERS</t>
  </si>
  <si>
    <t>CESAREAN SECTION WITH STERILIZATION</t>
  </si>
  <si>
    <t>CESAREAN SECTION WITHOUT STERILIZATION</t>
  </si>
  <si>
    <t>VAGINAL DELIVERY WITH STERILIZATION AND/OR D&amp;C</t>
  </si>
  <si>
    <t>VAGINAL DELIVERY WITH O.R. PROCEDURE EXCEPT STERILIZATION AND/OR D&amp;C</t>
  </si>
  <si>
    <t>ABORTION WITH D&amp;C, ASPIRATION CURETTAGE OR HYSTEROTOMY</t>
  </si>
  <si>
    <t>ANTEPARTUM WITH O.R. PROCEDURE</t>
  </si>
  <si>
    <t>POSTPARTUM AND POST ABORTION DIAGNOSIS WITH O.R. PROCEDURE</t>
  </si>
  <si>
    <t>POSTPARTUM AND POST ABORTION DIAGNOSES WITHOUT PROCEDURE</t>
  </si>
  <si>
    <t>ABORTION WITHOUT D&amp;C, ASPIRATION CURETTAGE OR HYSTEROTOMY</t>
  </si>
  <si>
    <t>ANTEPARTUM WITHOUT O.R. PROCEDURE</t>
  </si>
  <si>
    <t>NEONATE, TRANSFERRED &lt; 5 DAYS OLD, NOT BORN HERE</t>
  </si>
  <si>
    <t>NEONATE WITH ECMO</t>
  </si>
  <si>
    <t>NEONATE BIRTH WEIGHT &lt; 1500 GRAMS WITH MAJOR PROCEDURE</t>
  </si>
  <si>
    <t>NEONATE BIRTH WEIGHT 500-749 GRAMS WITHOUT MAJOR PROCEDURE</t>
  </si>
  <si>
    <t>NEONATE BIRTH WEIGHT 750-999 GRAMS WITHOUT MAJOR PROCEDURE</t>
  </si>
  <si>
    <t>NEONATE BIRTH WEIGHT 1000-1249 GRAMS WITH OR WITHOUT SIGNIFICANT CONDITION</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</si>
  <si>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</si>
  <si>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</si>
  <si>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</si>
  <si>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</si>
  <si>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</si>
  <si>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</si>
  <si>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</si>
  <si>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</si>
  <si>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</si>
  <si>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</si>
  <si>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</si>
  <si>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</si>
  <si>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</si>
  <si>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</si>
  <si>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</si>
  <si>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</si>
  <si>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</si>
  <si>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</si>
  <si>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</si>
  <si>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</si>
  <si>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</si>
  <si>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OTHER ANEMIA AND DISORDERS OF BLOOD AND BLOOD-FORMING ORGANS</t>
  </si>
  <si>
    <t>MAJOR O.R. PROCEDURES FOR LYMPHATIC, HEMATOPOIETIC OR OTHER NEOPLASMS</t>
  </si>
  <si>
    <t>OTHER  O.R. PROCEDURES FOR LYMPHATIC, HEMATOPOIETIC OR OTHER NEOPLASMS</t>
  </si>
  <si>
    <t>LYMPHOMA, MYELOMA AND NON-ACUTE LEUKEMIA</t>
  </si>
  <si>
    <t>LYMPHATIC AND OTHER MALIGNANCIES AND NEOPLASMS OF UNCERTAIN BEHAVIOR</t>
  </si>
  <si>
    <t>INFECTIOUS AND PARASITIC DISEASES INCLUDING HIV WITH O.R. PROCEDURE</t>
  </si>
  <si>
    <t>POST-OPERATIVE, POST-TRAUMA, OTHER DEVICE INFECTIONS WITH O.R. PROCEDURE</t>
  </si>
  <si>
    <t>SEPTICEMIA AND DISSEMINATED INFECTIONS</t>
  </si>
  <si>
    <t>FEVER AND INFLAMMATORY CONDITIONS</t>
  </si>
  <si>
    <t>OTHER INFECTIOUS AND PARASITIC DISEASES</t>
  </si>
  <si>
    <t>MENTAL ILLNESS DIAGNOSIS WITH O.R. PROCEDURE</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</si>
  <si>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</si>
  <si>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</si>
  <si>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</si>
  <si>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</si>
  <si>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</si>
  <si>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</si>
  <si>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</si>
  <si>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</si>
  <si>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</si>
  <si>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OTHER INJURY, POISONING AND TOXIC EFFECT DIAGNOSES</t>
  </si>
  <si>
    <t>INTENTIONAL SELF-HARM AND ATTEMPTED SUICIDE</t>
  </si>
  <si>
    <t>EXTENSIVE THIRD DEGREE BURNS WITH SKIN GRAFT</t>
  </si>
  <si>
    <t>BURNS WITH SKIN GRAFT EXCEPT EXTENSIVE THIRD DEGREE BURNS</t>
  </si>
  <si>
    <t>EXTENSIVE THIRD DEGREE BURNS WITHOUT SKIN GRAFT</t>
  </si>
  <si>
    <t>PARTIAL THICKNESS BURNS WITHOUT SKIN GRAFT</t>
  </si>
  <si>
    <t>PROCEDURE WITH DIAGNOSIS OF REHABILITATION, AFTERCARE OR OTHER CONTACT WITH HEALTH SERVICES</t>
  </si>
  <si>
    <t>SIGNS, SYMPTOMS AND OTHER FACTORS INFLUENCING HEALTH STATUS</t>
  </si>
  <si>
    <t>OTHER AFTERCARE AND CONVALESCENCE</t>
  </si>
  <si>
    <t>HIV WITH MULTIPLE MAJOR HIV RELATED CONDITIONS</t>
  </si>
  <si>
    <t>HIV WITH MAJOR HIV RELATED CONDITION</t>
  </si>
  <si>
    <t>HIV WITH MULTIPLE SIGNIFICANT HIV RELATED CONDITIONS</t>
  </si>
  <si>
    <t>HIV WITH ONE SIGNIFICANT HIV CONDITION OR WITHOUT SIGNIFICANT RELATED CONDITIONS</t>
  </si>
  <si>
    <t>EXTENSIVE ABDOMINAL OR THORACIC PROCEDURES FOR MULTIPLE SIGNIFICANT TRAUMA</t>
  </si>
  <si>
    <t>MUSCULOSKELETAL AND OTHER PROCEDURES FOR MULTIPLE SIGNIFICANT TRAUMA</t>
  </si>
  <si>
    <t>MULTIPLE SIGNIFICANT TRAUMA WITHOUT O.R. PROCEDURE</t>
  </si>
  <si>
    <t>EXTENSIVE O.R. PROCEDURE UNRELATED TO PRINCIPAL DIAGNOSIS</t>
  </si>
  <si>
    <t>MODERATELY EXTENSIVE O.R. PROCEDURE UNRELATED TO PRINCIPAL DIAGNOSIS</t>
  </si>
  <si>
    <t>NON-EXTENSIVE O.R. PROCEDURE UNRELATED TO PRINCIPAL DIAGNOSIS</t>
  </si>
  <si>
    <t>CHIMERIC ANTIGEN RECEPTOR (CAR) T-CELL AND OTHER IMMUNOTHERAPIES</t>
  </si>
  <si>
    <t>B</t>
  </si>
  <si>
    <t>Discharge Status</t>
  </si>
  <si>
    <t>AUTOLOGOUS BONE MARROW TRANSPLANT</t>
  </si>
  <si>
    <t>OTHER PERIPHERAL VASCULAR AND RELATED PROCEDURES</t>
  </si>
  <si>
    <t>ANAL AND PERINEAL PROCEDURES</t>
  </si>
  <si>
    <t>VERTEBRAL AND INTERVERTEBRAL SPINAL PROCEDURES INCLUDING DISC PROCEDURES</t>
  </si>
  <si>
    <t>SPINAL FUSION AND OTHER BACK AND NECK PROCEDURES EXCEPT FOR DISC PROCEDURES</t>
  </si>
  <si>
    <t>RENAL DIALYSIS ACCESS DEVICE PROCEDURES</t>
  </si>
  <si>
    <t>Covered Charges</t>
  </si>
  <si>
    <t>Length of Stay</t>
  </si>
  <si>
    <t>APR-DRG Code</t>
  </si>
  <si>
    <t>Generally this equals hospital billed amount because there are rarely non-covered charges on a claim. Field equals Field Locator 47 minus Field Locator 48 on the UB-04 paper claim form for charges incurred during patient stay.</t>
  </si>
  <si>
    <t xml:space="preserve">Hospital Information </t>
  </si>
  <si>
    <t>APR-DRG Information</t>
  </si>
  <si>
    <t>Enter the patient discharge status code.</t>
  </si>
  <si>
    <t>Provider Parameters</t>
  </si>
  <si>
    <t xml:space="preserve">The "DRG Table" worksheet contains a list of the APR-DRG codes and parameters used in pricing individual hospital inpatient stays. APR-DRG codes, descriptions, average lengths of stay, and national relative weights are determined by 3M Health Information Systems. </t>
  </si>
  <si>
    <t>OUTLIER PAYMENT</t>
  </si>
  <si>
    <t>Outlier Payment</t>
  </si>
  <si>
    <t>APR-DRG Description</t>
  </si>
  <si>
    <t>DRG Relative Weight</t>
  </si>
  <si>
    <t>Cost Outlier Threshold</t>
  </si>
  <si>
    <t>Estimated Cost of the Stay</t>
  </si>
  <si>
    <t>For DRG pricing, a value equal DRG Base Rate times DRG Relative Weight.  This is the DRG Base Payment before considering the transfer or short stay payments.</t>
  </si>
  <si>
    <t xml:space="preserve">The length of stay equals discharge date minus admit date, unless discharge date equals admit date, in which case length of stay is 1. A DRG payment is intended as payment for a complete hospital stay. All stays priced through the DRG calculator are assumed to be complete hospital stays.  </t>
  </si>
  <si>
    <t>The "Calculator Instructions" worksheet contains a description of the data that must be entered to estimate the Missouri Medicaid payment amount for an inpatient hospital stay. The instructions also describe the calculations being made to determine the payment amount.</t>
  </si>
  <si>
    <t>The "Interactive Calculator" worksheet is the primary worksheet in the DRG Calculator spreadsheet.  All other worksheets exist to support the "Interactive Calculator." The user can enter just a few data elements describing an individual hospital admission at the top of the "Interactive Calculator" and an estimate of the Missouri Medicaid payment for that admission will be displayed at the bottom of the Calculator.</t>
  </si>
  <si>
    <t xml:space="preserve">The "Provider Parameters" worksheet contains a list of hospital providers participating in the Missouri Medicaid program. It also includes each provider's numerical parameters used in the DRG pricing calculation.  </t>
  </si>
  <si>
    <t>This DRG Pricing calculator will provide an estimated DRG payment for inpatient hospital services for Missouri Medicaid recipients.</t>
  </si>
  <si>
    <t>MO HealthNet</t>
  </si>
  <si>
    <t>Provider Medicaid ID</t>
  </si>
  <si>
    <t>DRG Description</t>
  </si>
  <si>
    <t>Transplant Surgery</t>
  </si>
  <si>
    <t>General Surgery</t>
  </si>
  <si>
    <t>Vascular Surgery</t>
  </si>
  <si>
    <t>Neurosurgery</t>
  </si>
  <si>
    <t>Neurology</t>
  </si>
  <si>
    <t>Oncology</t>
  </si>
  <si>
    <t>Ophthalmology Surgery</t>
  </si>
  <si>
    <t>Ophthalmology</t>
  </si>
  <si>
    <t>Oral and Maxillofacial Surgery</t>
  </si>
  <si>
    <t>Otolaryngology</t>
  </si>
  <si>
    <t>OTHER EAR, NOSE, MOUTH, THROAT, CRANIOFACIAL, AND NECK PROCEDURES</t>
  </si>
  <si>
    <t>Dental</t>
  </si>
  <si>
    <t>Cardiothoracic Surgery</t>
  </si>
  <si>
    <t>Pediatrics</t>
  </si>
  <si>
    <t>Cardiology</t>
  </si>
  <si>
    <t>Orthopedics</t>
  </si>
  <si>
    <t>Plastic Surgery</t>
  </si>
  <si>
    <t>Dermatology</t>
  </si>
  <si>
    <t>Urology</t>
  </si>
  <si>
    <t>Gynecology</t>
  </si>
  <si>
    <t>Obstetrics</t>
  </si>
  <si>
    <t>NEONATE BIRTH WEIGHT &lt; 500 GRAMS, OR BIRTH WEIGHT 500-999 GRAMS AND GESTATIONAL AGE &lt;24 WEEKS, OR BIRTH WEIGHT 500-749 GRAMS WITH MAJOR ANOMALY OR WITHOUT LIFE SUSTAINING INTERVENTION</t>
  </si>
  <si>
    <t>NEONATE BIRTH WEIGHT 1000-1249 GRAMS WITH RESPIRATORY DISTRESS SYNDROME OR OTHER MAJOR RESPIRATORY CONDITION OR MAJOR ANOMALY</t>
  </si>
  <si>
    <t>NEONATE BIRTH WEIGHT 1250-1499 GRAMS WITH RESPIRATORY DISTRESS SYNDROME OR OTHER MAJOR RESPIRATORY CONDITION OR MAJOR ANOMALY</t>
  </si>
  <si>
    <t>SPLENIC PROCEDURES</t>
  </si>
  <si>
    <t>Therapeutic Radiology</t>
  </si>
  <si>
    <t>Mental Health and Substance Abuse</t>
  </si>
  <si>
    <t>Rehabilitation</t>
  </si>
  <si>
    <t>Trauma</t>
  </si>
  <si>
    <t>Ungroupable</t>
  </si>
  <si>
    <t>DRG Base Payment</t>
  </si>
  <si>
    <t>TRANSFER PAYMENT</t>
  </si>
  <si>
    <t>Transfer Indicator</t>
  </si>
  <si>
    <t>Transfer Adjusted Payment</t>
  </si>
  <si>
    <t>Transfer Payment or DRG Payment</t>
  </si>
  <si>
    <t>If Transfer Indicator = Yes then Minimum of DRG Payment and Transfer Adjusted Payment</t>
  </si>
  <si>
    <t>POLICY ADJUSTER PAYMENT</t>
  </si>
  <si>
    <t>Policy Adjuster Payment</t>
  </si>
  <si>
    <t>DRG Payment with Policy Adjuster</t>
  </si>
  <si>
    <t>DRG Payment * Policy Adjuster</t>
  </si>
  <si>
    <t>Hospital Rate * APR-DRG Weight</t>
  </si>
  <si>
    <t>Charges * CCR</t>
  </si>
  <si>
    <t>Marginal Cost Percentage</t>
  </si>
  <si>
    <t>Cost Above Threshold</t>
  </si>
  <si>
    <t xml:space="preserve">Estimated Cost - Cost Outlier Threshold </t>
  </si>
  <si>
    <t>Cost Above Threshold * Marginal Cost Percentage</t>
  </si>
  <si>
    <t>Allowed Amount</t>
  </si>
  <si>
    <t>DRG Payment with Policy Adjuster + Total Outlier Payment</t>
  </si>
  <si>
    <t>Policy Adjuster</t>
  </si>
  <si>
    <t>DRG</t>
  </si>
  <si>
    <t>State Specific Weights</t>
  </si>
  <si>
    <t>APR DRG Weights</t>
  </si>
  <si>
    <t>001-1</t>
  </si>
  <si>
    <t>001-2</t>
  </si>
  <si>
    <t>001-3</t>
  </si>
  <si>
    <t>001-4</t>
  </si>
  <si>
    <t>002-1</t>
  </si>
  <si>
    <t>002-2</t>
  </si>
  <si>
    <t>002-3</t>
  </si>
  <si>
    <t>002-4</t>
  </si>
  <si>
    <t>004-1</t>
  </si>
  <si>
    <t>004-2</t>
  </si>
  <si>
    <t>004-3</t>
  </si>
  <si>
    <t>004-4</t>
  </si>
  <si>
    <t>005-1</t>
  </si>
  <si>
    <t>005-2</t>
  </si>
  <si>
    <t>005-3</t>
  </si>
  <si>
    <t>005-4</t>
  </si>
  <si>
    <t>006-1</t>
  </si>
  <si>
    <t>006-2</t>
  </si>
  <si>
    <t>006-3</t>
  </si>
  <si>
    <t>006-4</t>
  </si>
  <si>
    <t>007-1</t>
  </si>
  <si>
    <t>007-2</t>
  </si>
  <si>
    <t>007-3</t>
  </si>
  <si>
    <t>007-4</t>
  </si>
  <si>
    <t>008-1</t>
  </si>
  <si>
    <t>008-2</t>
  </si>
  <si>
    <t>008-3</t>
  </si>
  <si>
    <t>008-4</t>
  </si>
  <si>
    <t>009-1</t>
  </si>
  <si>
    <t>009-2</t>
  </si>
  <si>
    <t>009-3</t>
  </si>
  <si>
    <t>009-4</t>
  </si>
  <si>
    <t>011-1</t>
  </si>
  <si>
    <t>011-2</t>
  </si>
  <si>
    <t>011-3</t>
  </si>
  <si>
    <t>011-4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</si>
  <si>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</si>
  <si>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</si>
  <si>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</si>
  <si>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</si>
  <si>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</si>
  <si>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</si>
  <si>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</si>
  <si>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</si>
  <si>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</si>
  <si>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</si>
  <si>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</si>
  <si>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</si>
  <si>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</si>
  <si>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</si>
  <si>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</si>
  <si>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</si>
  <si>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</si>
  <si>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</si>
  <si>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</si>
  <si>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</si>
  <si>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</si>
  <si>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</si>
  <si>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</si>
  <si>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</si>
  <si>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027-1</t>
  </si>
  <si>
    <t>027-2</t>
  </si>
  <si>
    <t>027-3</t>
  </si>
  <si>
    <t>027-4</t>
  </si>
  <si>
    <t>029-1</t>
  </si>
  <si>
    <t>029-2</t>
  </si>
  <si>
    <t>029-3</t>
  </si>
  <si>
    <t>029-4</t>
  </si>
  <si>
    <t>030-1</t>
  </si>
  <si>
    <t>030-2</t>
  </si>
  <si>
    <t>030-3</t>
  </si>
  <si>
    <t>030-4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</si>
  <si>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</si>
  <si>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</si>
  <si>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</si>
  <si>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</si>
  <si>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</si>
  <si>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</si>
  <si>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</si>
  <si>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</si>
  <si>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</si>
  <si>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</si>
  <si>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</si>
  <si>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</si>
  <si>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</si>
  <si>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</si>
  <si>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</si>
  <si>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</si>
  <si>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</si>
  <si>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</si>
  <si>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</si>
  <si>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</si>
  <si>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</si>
  <si>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</si>
  <si>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</si>
  <si>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</si>
  <si>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</si>
  <si>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</si>
  <si>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</si>
  <si>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</si>
  <si>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</si>
  <si>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</si>
  <si>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</si>
  <si>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</si>
  <si>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</si>
  <si>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</si>
  <si>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</si>
  <si>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</si>
  <si>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</si>
  <si>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</si>
  <si>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</si>
  <si>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</si>
  <si>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</si>
  <si>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</si>
  <si>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</si>
  <si>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</si>
  <si>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</si>
  <si>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</si>
  <si>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</si>
  <si>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</si>
  <si>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</si>
  <si>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</si>
  <si>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</si>
  <si>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</si>
  <si>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</si>
  <si>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</si>
  <si>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</si>
  <si>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</si>
  <si>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</si>
  <si>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</si>
  <si>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</si>
  <si>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</si>
  <si>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</si>
  <si>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</si>
  <si>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</si>
  <si>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</si>
  <si>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056-1</t>
  </si>
  <si>
    <t>056-2</t>
  </si>
  <si>
    <t>056-3</t>
  </si>
  <si>
    <t>056-4</t>
  </si>
  <si>
    <t>057-1</t>
  </si>
  <si>
    <t>057-2</t>
  </si>
  <si>
    <t>057-3</t>
  </si>
  <si>
    <t>057-4</t>
  </si>
  <si>
    <t>058-1</t>
  </si>
  <si>
    <t>058-2</t>
  </si>
  <si>
    <t>058-3</t>
  </si>
  <si>
    <t>058-4</t>
  </si>
  <si>
    <t>059-1</t>
  </si>
  <si>
    <t>059-2</t>
  </si>
  <si>
    <t>059-3</t>
  </si>
  <si>
    <t>059-4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</si>
  <si>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</si>
  <si>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</si>
  <si>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</si>
  <si>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</si>
  <si>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</si>
  <si>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</si>
  <si>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</si>
  <si>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</si>
  <si>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</si>
  <si>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</si>
  <si>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</si>
  <si>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</si>
  <si>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</si>
  <si>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</si>
  <si>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</si>
  <si>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</si>
  <si>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</si>
  <si>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</si>
  <si>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</si>
  <si>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</si>
  <si>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</si>
  <si>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</si>
  <si>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</si>
  <si>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</si>
  <si>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</si>
  <si>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</si>
  <si>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</si>
  <si>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</si>
  <si>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</si>
  <si>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</si>
  <si>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</si>
  <si>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</si>
  <si>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</si>
  <si>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</si>
  <si>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</si>
  <si>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</si>
  <si>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</si>
  <si>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</si>
  <si>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</si>
  <si>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</si>
  <si>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</si>
  <si>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</si>
  <si>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</si>
  <si>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</si>
  <si>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</si>
  <si>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</si>
  <si>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</si>
  <si>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</si>
  <si>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</si>
  <si>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</si>
  <si>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</si>
  <si>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</si>
  <si>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</si>
  <si>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</si>
  <si>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</si>
  <si>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</si>
  <si>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</si>
  <si>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</si>
  <si>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</si>
  <si>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</si>
  <si>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</si>
  <si>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</si>
  <si>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</si>
  <si>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</si>
  <si>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</si>
  <si>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</si>
  <si>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</si>
  <si>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</si>
  <si>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</si>
  <si>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</si>
  <si>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</si>
  <si>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</si>
  <si>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</si>
  <si>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</si>
  <si>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</si>
  <si>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</si>
  <si>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</si>
  <si>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</si>
  <si>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</si>
  <si>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</si>
  <si>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</si>
  <si>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</si>
  <si>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</si>
  <si>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</si>
  <si>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</si>
  <si>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</si>
  <si>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</si>
  <si>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</si>
  <si>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</si>
  <si>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</si>
  <si>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</si>
  <si>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</si>
  <si>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</si>
  <si>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</si>
  <si>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</si>
  <si>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</si>
  <si>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</si>
  <si>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</si>
  <si>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</si>
  <si>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</si>
  <si>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</si>
  <si>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</si>
  <si>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</si>
  <si>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</si>
  <si>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</si>
  <si>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</si>
  <si>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</si>
  <si>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</si>
  <si>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</si>
  <si>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</si>
  <si>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</si>
  <si>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</si>
  <si>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</si>
  <si>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</si>
  <si>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</si>
  <si>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</si>
  <si>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</si>
  <si>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</si>
  <si>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</si>
  <si>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</si>
  <si>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145-1</t>
  </si>
  <si>
    <t>145-2</t>
  </si>
  <si>
    <t>145-3</t>
  </si>
  <si>
    <t>145-4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</si>
  <si>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</si>
  <si>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</si>
  <si>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</si>
  <si>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</si>
  <si>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</si>
  <si>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</si>
  <si>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</si>
  <si>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</si>
  <si>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</si>
  <si>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</si>
  <si>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</si>
  <si>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</si>
  <si>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</si>
  <si>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</si>
  <si>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</si>
  <si>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</si>
  <si>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</si>
  <si>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</si>
  <si>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</si>
  <si>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</si>
  <si>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</si>
  <si>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</si>
  <si>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</si>
  <si>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</si>
  <si>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</si>
  <si>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</si>
  <si>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</si>
  <si>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</si>
  <si>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</si>
  <si>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</si>
  <si>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</si>
  <si>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</si>
  <si>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</si>
  <si>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</si>
  <si>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</si>
  <si>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</si>
  <si>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</si>
  <si>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</si>
  <si>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</si>
  <si>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</si>
  <si>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</si>
  <si>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</si>
  <si>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</si>
  <si>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</si>
  <si>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</si>
  <si>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</si>
  <si>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</si>
  <si>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</si>
  <si>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</si>
  <si>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</si>
  <si>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</si>
  <si>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</si>
  <si>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</si>
  <si>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</si>
  <si>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</si>
  <si>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</si>
  <si>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178-1</t>
  </si>
  <si>
    <t>178-2</t>
  </si>
  <si>
    <t>178-3</t>
  </si>
  <si>
    <t>178-4</t>
  </si>
  <si>
    <t>179-1</t>
  </si>
  <si>
    <t>179-2</t>
  </si>
  <si>
    <t>179-3</t>
  </si>
  <si>
    <t>179-4</t>
  </si>
  <si>
    <t>180-1</t>
  </si>
  <si>
    <t>180-2</t>
  </si>
  <si>
    <t>180-3</t>
  </si>
  <si>
    <t>180-4</t>
  </si>
  <si>
    <t>181-1</t>
  </si>
  <si>
    <t>181-2</t>
  </si>
  <si>
    <t>181-3</t>
  </si>
  <si>
    <t>181-4</t>
  </si>
  <si>
    <t>182-1</t>
  </si>
  <si>
    <t>182-2</t>
  </si>
  <si>
    <t>182-3</t>
  </si>
  <si>
    <t>182-4</t>
  </si>
  <si>
    <t>183-1</t>
  </si>
  <si>
    <t>183-2</t>
  </si>
  <si>
    <t>183-3</t>
  </si>
  <si>
    <t>183-4</t>
  </si>
  <si>
    <t>190-1</t>
  </si>
  <si>
    <t>190-2</t>
  </si>
  <si>
    <t>190-3</t>
  </si>
  <si>
    <t>190-4</t>
  </si>
  <si>
    <t>191-1</t>
  </si>
  <si>
    <t>191-2</t>
  </si>
  <si>
    <t>191-3</t>
  </si>
  <si>
    <t>191-4</t>
  </si>
  <si>
    <t>192-1</t>
  </si>
  <si>
    <t>192-2</t>
  </si>
  <si>
    <t>192-3</t>
  </si>
  <si>
    <t>192-4</t>
  </si>
  <si>
    <t>193-1</t>
  </si>
  <si>
    <t>193-2</t>
  </si>
  <si>
    <t>193-3</t>
  </si>
  <si>
    <t>193-4</t>
  </si>
  <si>
    <t>194-1</t>
  </si>
  <si>
    <t>194-2</t>
  </si>
  <si>
    <t>194-3</t>
  </si>
  <si>
    <t>194-4</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</si>
  <si>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</si>
  <si>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</si>
  <si>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</si>
  <si>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</si>
  <si>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</si>
  <si>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</si>
  <si>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</si>
  <si>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</si>
  <si>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</si>
  <si>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</si>
  <si>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</si>
  <si>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</si>
  <si>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</si>
  <si>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</si>
  <si>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</si>
  <si>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</si>
  <si>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</si>
  <si>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</si>
  <si>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</si>
  <si>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</si>
  <si>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</si>
  <si>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</si>
  <si>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</si>
  <si>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</si>
  <si>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</si>
  <si>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</si>
  <si>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</si>
  <si>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</si>
  <si>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</si>
  <si>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</si>
  <si>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</si>
  <si>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</si>
  <si>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</si>
  <si>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</si>
  <si>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</si>
  <si>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</si>
  <si>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</si>
  <si>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</si>
  <si>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</si>
  <si>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</si>
  <si>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</si>
  <si>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</si>
  <si>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</si>
  <si>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</si>
  <si>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</si>
  <si>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</si>
  <si>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</si>
  <si>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</si>
  <si>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</si>
  <si>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</si>
  <si>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</si>
  <si>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</si>
  <si>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</si>
  <si>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</si>
  <si>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</si>
  <si>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</si>
  <si>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</si>
  <si>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</si>
  <si>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</si>
  <si>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</si>
  <si>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</si>
  <si>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</si>
  <si>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</si>
  <si>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</si>
  <si>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</si>
  <si>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</si>
  <si>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</si>
  <si>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</si>
  <si>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</si>
  <si>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</si>
  <si>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</si>
  <si>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</si>
  <si>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</si>
  <si>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</si>
  <si>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</si>
  <si>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</si>
  <si>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230-1</t>
  </si>
  <si>
    <t>230-2</t>
  </si>
  <si>
    <t>230-3</t>
  </si>
  <si>
    <t>230-4</t>
  </si>
  <si>
    <t>231-1</t>
  </si>
  <si>
    <t>231-2</t>
  </si>
  <si>
    <t>231-3</t>
  </si>
  <si>
    <t>231-4</t>
  </si>
  <si>
    <t>232-1</t>
  </si>
  <si>
    <t>232-2</t>
  </si>
  <si>
    <t>232-3</t>
  </si>
  <si>
    <t>232-4</t>
  </si>
  <si>
    <t>233-1</t>
  </si>
  <si>
    <t>233-2</t>
  </si>
  <si>
    <t>233-3</t>
  </si>
  <si>
    <t>233-4</t>
  </si>
  <si>
    <t>234-1</t>
  </si>
  <si>
    <t>234-2</t>
  </si>
  <si>
    <t>234-3</t>
  </si>
  <si>
    <t>234-4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</si>
  <si>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</si>
  <si>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</si>
  <si>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</si>
  <si>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</si>
  <si>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</si>
  <si>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</si>
  <si>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</si>
  <si>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</si>
  <si>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</si>
  <si>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</si>
  <si>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</si>
  <si>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</si>
  <si>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</si>
  <si>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</si>
  <si>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</si>
  <si>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</si>
  <si>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</si>
  <si>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</si>
  <si>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</si>
  <si>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</si>
  <si>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</si>
  <si>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</si>
  <si>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</si>
  <si>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</si>
  <si>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</si>
  <si>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</si>
  <si>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</si>
  <si>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</si>
  <si>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</si>
  <si>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</si>
  <si>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</si>
  <si>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</si>
  <si>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</si>
  <si>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</si>
  <si>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</si>
  <si>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</si>
  <si>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</si>
  <si>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</si>
  <si>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</si>
  <si>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</si>
  <si>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</si>
  <si>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</si>
  <si>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</si>
  <si>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</si>
  <si>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</si>
  <si>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</si>
  <si>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</si>
  <si>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</si>
  <si>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</si>
  <si>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</si>
  <si>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</si>
  <si>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</si>
  <si>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</si>
  <si>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</si>
  <si>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</si>
  <si>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</si>
  <si>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</si>
  <si>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</si>
  <si>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</si>
  <si>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</si>
  <si>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</si>
  <si>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</si>
  <si>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</si>
  <si>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</si>
  <si>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</si>
  <si>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</si>
  <si>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</si>
  <si>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</si>
  <si>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</si>
  <si>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</si>
  <si>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</si>
  <si>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</si>
  <si>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</si>
  <si>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</si>
  <si>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</si>
  <si>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</si>
  <si>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</si>
  <si>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</si>
  <si>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</si>
  <si>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</si>
  <si>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</si>
  <si>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</si>
  <si>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</si>
  <si>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</si>
  <si>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</si>
  <si>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</si>
  <si>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</si>
  <si>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</si>
  <si>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</si>
  <si>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</si>
  <si>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</si>
  <si>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</si>
  <si>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</si>
  <si>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</si>
  <si>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</si>
  <si>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</si>
  <si>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</si>
  <si>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</si>
  <si>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</si>
  <si>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</si>
  <si>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</si>
  <si>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</si>
  <si>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</si>
  <si>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</si>
  <si>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</si>
  <si>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</si>
  <si>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</si>
  <si>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</si>
  <si>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</si>
  <si>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</si>
  <si>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</si>
  <si>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</si>
  <si>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</si>
  <si>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</si>
  <si>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</si>
  <si>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</si>
  <si>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</si>
  <si>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</si>
  <si>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</si>
  <si>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</si>
  <si>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</si>
  <si>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</si>
  <si>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</si>
  <si>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</si>
  <si>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</si>
  <si>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</si>
  <si>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</si>
  <si>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</si>
  <si>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</si>
  <si>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</si>
  <si>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</si>
  <si>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</si>
  <si>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</si>
  <si>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</si>
  <si>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</si>
  <si>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</si>
  <si>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</si>
  <si>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</si>
  <si>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</si>
  <si>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</si>
  <si>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</si>
  <si>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</si>
  <si>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</si>
  <si>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</si>
  <si>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</si>
  <si>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</si>
  <si>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</si>
  <si>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</si>
  <si>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</si>
  <si>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</si>
  <si>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</si>
  <si>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</si>
  <si>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322-1</t>
  </si>
  <si>
    <t>322-2</t>
  </si>
  <si>
    <t>322-3</t>
  </si>
  <si>
    <t>322-4</t>
  </si>
  <si>
    <t>323-1</t>
  </si>
  <si>
    <t>323-2</t>
  </si>
  <si>
    <t>323-3</t>
  </si>
  <si>
    <t>323-4</t>
  </si>
  <si>
    <t>324-1</t>
  </si>
  <si>
    <t>324-2</t>
  </si>
  <si>
    <t>324-3</t>
  </si>
  <si>
    <t>324-4</t>
  </si>
  <si>
    <t>325-1</t>
  </si>
  <si>
    <t>325-2</t>
  </si>
  <si>
    <t>325-3</t>
  </si>
  <si>
    <t>325-4</t>
  </si>
  <si>
    <t>326-1</t>
  </si>
  <si>
    <t>326-2</t>
  </si>
  <si>
    <t>326-3</t>
  </si>
  <si>
    <t>326-4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</si>
  <si>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</si>
  <si>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</si>
  <si>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</si>
  <si>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</si>
  <si>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</si>
  <si>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</si>
  <si>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</si>
  <si>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</si>
  <si>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</si>
  <si>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</si>
  <si>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</si>
  <si>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</si>
  <si>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</si>
  <si>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</si>
  <si>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</si>
  <si>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</si>
  <si>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</si>
  <si>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</si>
  <si>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</si>
  <si>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</si>
  <si>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</si>
  <si>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</si>
  <si>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</si>
  <si>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</si>
  <si>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</si>
  <si>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</si>
  <si>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</si>
  <si>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</si>
  <si>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</si>
  <si>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</si>
  <si>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</si>
  <si>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</si>
  <si>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</si>
  <si>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</si>
  <si>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</si>
  <si>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</si>
  <si>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</si>
  <si>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</si>
  <si>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</si>
  <si>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</si>
  <si>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</si>
  <si>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</si>
  <si>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</si>
  <si>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</si>
  <si>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</si>
  <si>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</si>
  <si>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</si>
  <si>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</si>
  <si>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</si>
  <si>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</si>
  <si>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</si>
  <si>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</si>
  <si>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</si>
  <si>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</si>
  <si>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</si>
  <si>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</si>
  <si>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</si>
  <si>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</si>
  <si>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</si>
  <si>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</si>
  <si>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</si>
  <si>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</si>
  <si>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</si>
  <si>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</si>
  <si>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</si>
  <si>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</si>
  <si>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</si>
  <si>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</si>
  <si>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</si>
  <si>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</si>
  <si>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</si>
  <si>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</si>
  <si>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</si>
  <si>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</si>
  <si>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</si>
  <si>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</si>
  <si>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</si>
  <si>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</si>
  <si>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</si>
  <si>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</si>
  <si>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</si>
  <si>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</si>
  <si>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</si>
  <si>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</si>
  <si>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</si>
  <si>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</si>
  <si>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</si>
  <si>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</si>
  <si>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</si>
  <si>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</si>
  <si>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</si>
  <si>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</si>
  <si>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</si>
  <si>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</si>
  <si>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</si>
  <si>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</si>
  <si>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</si>
  <si>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</si>
  <si>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</si>
  <si>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</si>
  <si>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</si>
  <si>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</si>
  <si>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</si>
  <si>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</si>
  <si>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</si>
  <si>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</si>
  <si>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</si>
  <si>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</si>
  <si>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</si>
  <si>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</si>
  <si>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</si>
  <si>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</si>
  <si>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</si>
  <si>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</si>
  <si>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</si>
  <si>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</si>
  <si>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426-1</t>
  </si>
  <si>
    <t>426-2</t>
  </si>
  <si>
    <t>426-3</t>
  </si>
  <si>
    <t>426-4</t>
  </si>
  <si>
    <t>427-1</t>
  </si>
  <si>
    <t>427-2</t>
  </si>
  <si>
    <t>427-3</t>
  </si>
  <si>
    <t>427-4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</si>
  <si>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</si>
  <si>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</si>
  <si>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</si>
  <si>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</si>
  <si>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</si>
  <si>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</si>
  <si>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</si>
  <si>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</si>
  <si>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</si>
  <si>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</si>
  <si>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</si>
  <si>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</si>
  <si>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</si>
  <si>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</si>
  <si>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</si>
  <si>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</si>
  <si>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</si>
  <si>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</si>
  <si>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</si>
  <si>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</si>
  <si>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</si>
  <si>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</si>
  <si>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</si>
  <si>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</si>
  <si>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</si>
  <si>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</si>
  <si>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</si>
  <si>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</si>
  <si>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</si>
  <si>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</si>
  <si>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</si>
  <si>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</si>
  <si>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</si>
  <si>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</si>
  <si>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</si>
  <si>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</si>
  <si>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</si>
  <si>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</si>
  <si>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</si>
  <si>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</si>
  <si>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</si>
  <si>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</si>
  <si>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</si>
  <si>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</si>
  <si>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</si>
  <si>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</si>
  <si>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</si>
  <si>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</si>
  <si>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</si>
  <si>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</si>
  <si>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</si>
  <si>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</si>
  <si>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</si>
  <si>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</si>
  <si>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</si>
  <si>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</si>
  <si>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469-1</t>
  </si>
  <si>
    <t>469-2</t>
  </si>
  <si>
    <t>469-3</t>
  </si>
  <si>
    <t>469-4</t>
  </si>
  <si>
    <t>470-1</t>
  </si>
  <si>
    <t>470-2</t>
  </si>
  <si>
    <t>470-3</t>
  </si>
  <si>
    <t>470-4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</si>
  <si>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</si>
  <si>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</si>
  <si>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</si>
  <si>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</si>
  <si>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</si>
  <si>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</si>
  <si>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</si>
  <si>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</si>
  <si>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</si>
  <si>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</si>
  <si>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</si>
  <si>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</si>
  <si>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</si>
  <si>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</si>
  <si>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</si>
  <si>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</si>
  <si>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</si>
  <si>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</si>
  <si>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</si>
  <si>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</si>
  <si>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</si>
  <si>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</si>
  <si>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</si>
  <si>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</si>
  <si>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512-1</t>
  </si>
  <si>
    <t>512-2</t>
  </si>
  <si>
    <t>512-3</t>
  </si>
  <si>
    <t>512-4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</si>
  <si>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</si>
  <si>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</si>
  <si>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</si>
  <si>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</si>
  <si>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</si>
  <si>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</si>
  <si>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</si>
  <si>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</si>
  <si>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</si>
  <si>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</si>
  <si>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</si>
  <si>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</si>
  <si>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</si>
  <si>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</si>
  <si>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</si>
  <si>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</si>
  <si>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</si>
  <si>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</si>
  <si>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</si>
  <si>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</si>
  <si>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</si>
  <si>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</si>
  <si>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</si>
  <si>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</si>
  <si>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</si>
  <si>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</si>
  <si>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</si>
  <si>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</si>
  <si>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</si>
  <si>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</si>
  <si>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</si>
  <si>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</si>
  <si>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539-1</t>
  </si>
  <si>
    <t>539-2</t>
  </si>
  <si>
    <t>539-3</t>
  </si>
  <si>
    <t>539-4</t>
  </si>
  <si>
    <t>540-1</t>
  </si>
  <si>
    <t>540-2</t>
  </si>
  <si>
    <t>540-3</t>
  </si>
  <si>
    <t>540-4</t>
  </si>
  <si>
    <t>541-1</t>
  </si>
  <si>
    <t>541-2</t>
  </si>
  <si>
    <t>541-3</t>
  </si>
  <si>
    <t>541-4</t>
  </si>
  <si>
    <t>542-1</t>
  </si>
  <si>
    <t>542-2</t>
  </si>
  <si>
    <t>542-3</t>
  </si>
  <si>
    <t>542-4</t>
  </si>
  <si>
    <t>543-1</t>
  </si>
  <si>
    <t>543-2</t>
  </si>
  <si>
    <t>543-3</t>
  </si>
  <si>
    <t>543-4</t>
  </si>
  <si>
    <t>547-1</t>
  </si>
  <si>
    <t>547-2</t>
  </si>
  <si>
    <t>547-3</t>
  </si>
  <si>
    <t>547-4</t>
  </si>
  <si>
    <t>548-1</t>
  </si>
  <si>
    <t>548-2</t>
  </si>
  <si>
    <t>548-3</t>
  </si>
  <si>
    <t>548-4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</si>
  <si>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</si>
  <si>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</si>
  <si>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</si>
  <si>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</si>
  <si>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</si>
  <si>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</si>
  <si>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</si>
  <si>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</si>
  <si>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</si>
  <si>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</si>
  <si>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</si>
  <si>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</si>
  <si>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</si>
  <si>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</si>
  <si>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</si>
  <si>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</si>
  <si>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</si>
  <si>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</si>
  <si>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</si>
  <si>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</si>
  <si>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</si>
  <si>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</si>
  <si>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</si>
  <si>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</si>
  <si>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</si>
  <si>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</si>
  <si>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</si>
  <si>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</si>
  <si>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</si>
  <si>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</si>
  <si>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</si>
  <si>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</si>
  <si>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</si>
  <si>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</si>
  <si>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</si>
  <si>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</si>
  <si>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</si>
  <si>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</si>
  <si>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</si>
  <si>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</si>
  <si>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</si>
  <si>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</si>
  <si>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</si>
  <si>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</si>
  <si>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</si>
  <si>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</si>
  <si>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</si>
  <si>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</si>
  <si>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</si>
  <si>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</si>
  <si>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</si>
  <si>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</si>
  <si>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</si>
  <si>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</si>
  <si>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</si>
  <si>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</si>
  <si>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</si>
  <si>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</si>
  <si>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</si>
  <si>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</si>
  <si>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</si>
  <si>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</si>
  <si>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</si>
  <si>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</si>
  <si>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</si>
  <si>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</si>
  <si>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</si>
  <si>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</si>
  <si>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</si>
  <si>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</si>
  <si>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</si>
  <si>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</si>
  <si>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</si>
  <si>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</si>
  <si>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</si>
  <si>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</si>
  <si>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</si>
  <si>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</si>
  <si>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</si>
  <si>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</si>
  <si>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</si>
  <si>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</si>
  <si>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</si>
  <si>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</si>
  <si>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</si>
  <si>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</si>
  <si>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</si>
  <si>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</si>
  <si>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</si>
  <si>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</si>
  <si>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</si>
  <si>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</si>
  <si>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</si>
  <si>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</si>
  <si>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</si>
  <si>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</si>
  <si>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</si>
  <si>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</si>
  <si>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</si>
  <si>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</si>
  <si>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</si>
  <si>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</si>
  <si>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</si>
  <si>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</si>
  <si>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</si>
  <si>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</si>
  <si>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</si>
  <si>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</si>
  <si>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</si>
  <si>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</si>
  <si>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</si>
  <si>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</si>
  <si>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</si>
  <si>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</si>
  <si>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</si>
  <si>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</si>
  <si>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</si>
  <si>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</si>
  <si>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</si>
  <si>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</si>
  <si>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</si>
  <si>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</si>
  <si>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</si>
  <si>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</si>
  <si>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</si>
  <si>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</si>
  <si>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</si>
  <si>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</si>
  <si>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</si>
  <si>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</si>
  <si>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</si>
  <si>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</si>
  <si>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</si>
  <si>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</si>
  <si>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</si>
  <si>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</si>
  <si>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</si>
  <si>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</si>
  <si>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</si>
  <si>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</si>
  <si>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</si>
  <si>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</si>
  <si>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</si>
  <si>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</si>
  <si>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</si>
  <si>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</si>
  <si>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</si>
  <si>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</si>
  <si>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</si>
  <si>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</si>
  <si>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</si>
  <si>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</si>
  <si>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</si>
  <si>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</si>
  <si>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</si>
  <si>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</si>
  <si>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</si>
  <si>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</si>
  <si>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</si>
  <si>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</si>
  <si>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</si>
  <si>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</si>
  <si>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</si>
  <si>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</si>
  <si>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</si>
  <si>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</si>
  <si>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</si>
  <si>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</si>
  <si>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</si>
  <si>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</si>
  <si>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</si>
  <si>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</si>
  <si>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</si>
  <si>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</si>
  <si>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</si>
  <si>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</si>
  <si>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695-1</t>
  </si>
  <si>
    <t>695-2</t>
  </si>
  <si>
    <t>695-3</t>
  </si>
  <si>
    <t>695-4</t>
  </si>
  <si>
    <t>696-1</t>
  </si>
  <si>
    <t>696-2</t>
  </si>
  <si>
    <t>696-3</t>
  </si>
  <si>
    <t>696-4</t>
  </si>
  <si>
    <t>710-1</t>
  </si>
  <si>
    <t>710-2</t>
  </si>
  <si>
    <t>710-3</t>
  </si>
  <si>
    <t>710-4</t>
  </si>
  <si>
    <t>711-1</t>
  </si>
  <si>
    <t>711-2</t>
  </si>
  <si>
    <t>711-3</t>
  </si>
  <si>
    <t>711-4</t>
  </si>
  <si>
    <t>720-1</t>
  </si>
  <si>
    <t>720-2</t>
  </si>
  <si>
    <t>720-3</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</si>
  <si>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</si>
  <si>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</si>
  <si>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</si>
  <si>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</si>
  <si>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</si>
  <si>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</si>
  <si>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</si>
  <si>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</si>
  <si>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</si>
  <si>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</si>
  <si>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</si>
  <si>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</si>
  <si>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</si>
  <si>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</si>
  <si>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</si>
  <si>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</si>
  <si>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</si>
  <si>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</si>
  <si>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</si>
  <si>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</si>
  <si>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</si>
  <si>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</si>
  <si>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</si>
  <si>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</si>
  <si>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</si>
  <si>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</si>
  <si>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</si>
  <si>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</si>
  <si>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</si>
  <si>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</si>
  <si>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</si>
  <si>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</si>
  <si>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</si>
  <si>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</si>
  <si>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</si>
  <si>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</si>
  <si>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</si>
  <si>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</si>
  <si>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</si>
  <si>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</si>
  <si>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</si>
  <si>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</si>
  <si>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</si>
  <si>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</si>
  <si>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</si>
  <si>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</si>
  <si>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</si>
  <si>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</si>
  <si>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</si>
  <si>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</si>
  <si>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</si>
  <si>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</si>
  <si>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</si>
  <si>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</si>
  <si>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</si>
  <si>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</si>
  <si>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</si>
  <si>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</si>
  <si>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</si>
  <si>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</si>
  <si>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</si>
  <si>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</si>
  <si>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</si>
  <si>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</si>
  <si>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</si>
  <si>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</si>
  <si>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</si>
  <si>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</si>
  <si>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</si>
  <si>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</si>
  <si>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</si>
  <si>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</si>
  <si>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</si>
  <si>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</si>
  <si>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</si>
  <si>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</si>
  <si>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</si>
  <si>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</si>
  <si>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</si>
  <si>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</si>
  <si>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</si>
  <si>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</si>
  <si>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</si>
  <si>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</si>
  <si>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792-1</t>
  </si>
  <si>
    <t>792-2</t>
  </si>
  <si>
    <t>792-3</t>
  </si>
  <si>
    <t>792-4</t>
  </si>
  <si>
    <t>793-1</t>
  </si>
  <si>
    <t>793-2</t>
  </si>
  <si>
    <t>793-3</t>
  </si>
  <si>
    <t>793-4</t>
  </si>
  <si>
    <t>794-1</t>
  </si>
  <si>
    <t>794-2</t>
  </si>
  <si>
    <t>794-3</t>
  </si>
  <si>
    <t>794-4</t>
  </si>
  <si>
    <t>810-1</t>
  </si>
  <si>
    <t>810-2</t>
  </si>
  <si>
    <t>810-3</t>
  </si>
  <si>
    <t>810-4</t>
  </si>
  <si>
    <t>811-1</t>
  </si>
  <si>
    <t>811-2</t>
  </si>
  <si>
    <t>811-3</t>
  </si>
  <si>
    <t>811-4</t>
  </si>
  <si>
    <t>812-1</t>
  </si>
  <si>
    <t>812-2</t>
  </si>
  <si>
    <t>812-3</t>
  </si>
  <si>
    <t>812-4</t>
  </si>
  <si>
    <t>813-1</t>
  </si>
  <si>
    <t>813-2</t>
  </si>
  <si>
    <t>813-3</t>
  </si>
  <si>
    <t>813-4</t>
  </si>
  <si>
    <t>815-1</t>
  </si>
  <si>
    <t>815-2</t>
  </si>
  <si>
    <t>815-3</t>
  </si>
  <si>
    <t>815-4</t>
  </si>
  <si>
    <t>816-1</t>
  </si>
  <si>
    <t>816-2</t>
  </si>
  <si>
    <t>816-3</t>
  </si>
  <si>
    <t>816-4</t>
  </si>
  <si>
    <t>817-1</t>
  </si>
  <si>
    <t>817-2</t>
  </si>
  <si>
    <t>817-3</t>
  </si>
  <si>
    <t>817-4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</si>
  <si>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</si>
  <si>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</si>
  <si>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</si>
  <si>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</si>
  <si>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</si>
  <si>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</si>
  <si>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</si>
  <si>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</si>
  <si>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</si>
  <si>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</si>
  <si>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</si>
  <si>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</si>
  <si>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</si>
  <si>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</si>
  <si>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</si>
  <si>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</si>
  <si>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</si>
  <si>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</si>
  <si>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</si>
  <si>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</si>
  <si>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</si>
  <si>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</si>
  <si>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</si>
  <si>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</si>
  <si>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</si>
  <si>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</si>
  <si>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</si>
  <si>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</si>
  <si>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</si>
  <si>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</si>
  <si>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</si>
  <si>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</si>
  <si>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</si>
  <si>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</si>
  <si>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</si>
  <si>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</si>
  <si>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</si>
  <si>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</si>
  <si>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</si>
  <si>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</si>
  <si>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892-1</t>
  </si>
  <si>
    <t>892-2</t>
  </si>
  <si>
    <t>892-3</t>
  </si>
  <si>
    <t>892-4</t>
  </si>
  <si>
    <t>893-1</t>
  </si>
  <si>
    <t>893-2</t>
  </si>
  <si>
    <t>893-3</t>
  </si>
  <si>
    <t>893-4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</si>
  <si>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</si>
  <si>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</si>
  <si>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</si>
  <si>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</si>
  <si>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</si>
  <si>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</si>
  <si>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</si>
  <si>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</si>
  <si>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</si>
  <si>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</si>
  <si>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</si>
  <si>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</si>
  <si>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</si>
  <si>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</si>
  <si>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</si>
  <si>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</si>
  <si>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</si>
  <si>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</si>
  <si>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</si>
  <si>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</si>
  <si>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</si>
  <si>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</si>
  <si>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</si>
  <si>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</si>
  <si>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</si>
  <si>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</si>
  <si>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</si>
  <si>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</si>
  <si>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</si>
  <si>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</si>
  <si>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</si>
  <si>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</si>
  <si>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Average LOS</t>
  </si>
  <si>
    <t>State Specific</t>
  </si>
  <si>
    <t>DRG Service Line</t>
  </si>
  <si>
    <t>Nine digit national provider identifier for health care providers that participate in the Missouri Medicaid program.</t>
  </si>
  <si>
    <t>Transfer Payment</t>
  </si>
  <si>
    <t>Policy Adjusted Payment</t>
  </si>
  <si>
    <t xml:space="preserve">This spreadsheet is designed to enable interested parties to predict payment under an APR-DRG payment method for inpatient fee-for-service stays covered by Missouri Medicaid. This calculator spreadsheet is intended to be helpful to users, but it cannot capture all the editing and pricing complexity of the Missouri Billing System. If there is ever a difference in payment amounts calculated through this spreadsheet versus the Missouri Medicaid Billing System, the Missouri Medicaid Billing System is correct.  </t>
  </si>
  <si>
    <t>Cost or Day Outlier?</t>
  </si>
  <si>
    <t>Day Outlier Payment</t>
  </si>
  <si>
    <t>Cost Outlier Payment</t>
  </si>
  <si>
    <t>Cost Outlier Indicator</t>
  </si>
  <si>
    <t>Day Outlier Indicator</t>
  </si>
  <si>
    <t>If APR-DRG Code is a MH&amp;SA DRG then it will be eligible to receive a day outlier.</t>
  </si>
  <si>
    <t>If the hospital is participating in the Missouri Medicaid program, and you have its Medicaid number then the rate information for that hospital will be in the worksheet called "Provider Paramters". Values in this section are retrieved from the worksheet based on the Medicaid ID entered in cell E7.</t>
  </si>
  <si>
    <t>Day Outlier Payment OR Cost Outlier Payment</t>
  </si>
  <si>
    <t>If Discharge Status in ('02', '05', '66') and DRG is NOT 580 or 581 Then Yes Else No</t>
  </si>
  <si>
    <t>If Transfer Indicator = Yes then (DRG Payment / Average LOS) * (LOS + 1)</t>
  </si>
  <si>
    <t>Day Outlier - Per Diem Amount</t>
  </si>
  <si>
    <t>DAY OUTLIER CALCULATIONS</t>
  </si>
  <si>
    <t>COST OUTLIER CALCULATIONS</t>
  </si>
  <si>
    <t>State Policy - $500.00 per day</t>
  </si>
  <si>
    <t>State Policy - Marginal Cost set to 80%</t>
  </si>
  <si>
    <t>If Estimated Cost &gt; Cost Outlier Threshold then Yes else No</t>
  </si>
  <si>
    <t>If APR-DRG Code is a MH&amp;SA DRG AND Covered Days &gt; Day Outlier Threshold then Yes else No</t>
  </si>
  <si>
    <t>APR-DRG Service Line Description</t>
  </si>
  <si>
    <t>Additional Fields Not Yet Assigned</t>
  </si>
  <si>
    <r>
      <t xml:space="preserve">Day Outlier Threshold </t>
    </r>
    <r>
      <rPr>
        <b/>
        <sz val="8"/>
        <color theme="1"/>
        <rFont val="Calibri"/>
        <family val="2"/>
        <scheme val="minor"/>
      </rPr>
      <t>(MH ONLY)</t>
    </r>
  </si>
  <si>
    <t>Day Outlier Threshold</t>
  </si>
  <si>
    <r>
      <t xml:space="preserve">Day Outlier - Per Diem Amount </t>
    </r>
    <r>
      <rPr>
        <b/>
        <sz val="8"/>
        <color theme="1"/>
        <rFont val="Calibri"/>
        <family val="2"/>
        <scheme val="minor"/>
      </rPr>
      <t>(MH ONLY)</t>
    </r>
  </si>
  <si>
    <t>N/A</t>
  </si>
  <si>
    <t>Four digit APR-DRG version 42 classification, consisting of a 3-digit base APR-DRG code followed by a 1-digit severity of illness. A hyphen should be entered between the base APR-DRG and the severity of illness.</t>
  </si>
  <si>
    <t>Version 42</t>
  </si>
  <si>
    <t>299-1</t>
  </si>
  <si>
    <t>299-2</t>
  </si>
  <si>
    <t>299-3</t>
  </si>
  <si>
    <t>299-4</t>
  </si>
  <si>
    <t>300-1</t>
  </si>
  <si>
    <t>300-2</t>
  </si>
  <si>
    <t>300-3</t>
  </si>
  <si>
    <t>300-4</t>
  </si>
  <si>
    <t>428-1</t>
  </si>
  <si>
    <t>428-2</t>
  </si>
  <si>
    <t>428-3</t>
  </si>
  <si>
    <t>428-4</t>
  </si>
  <si>
    <t>448-1</t>
  </si>
  <si>
    <t>448-2</t>
  </si>
  <si>
    <t>448-3</t>
  </si>
  <si>
    <t>448-4</t>
  </si>
  <si>
    <t>485-1</t>
  </si>
  <si>
    <t>485-2</t>
  </si>
  <si>
    <t>485-3</t>
  </si>
  <si>
    <t>485-4</t>
  </si>
  <si>
    <t>520-1</t>
  </si>
  <si>
    <t>520-2</t>
  </si>
  <si>
    <t>520-3</t>
  </si>
  <si>
    <t>520-4</t>
  </si>
  <si>
    <t>761-1</t>
  </si>
  <si>
    <t>761-2</t>
  </si>
  <si>
    <t>761-3</t>
  </si>
  <si>
    <t>761-4</t>
  </si>
  <si>
    <t>762-1</t>
  </si>
  <si>
    <t>762-2</t>
  </si>
  <si>
    <t>762-3</t>
  </si>
  <si>
    <t>762-4</t>
  </si>
  <si>
    <t>851-1</t>
  </si>
  <si>
    <t>851-2</t>
  </si>
  <si>
    <t>851-3</t>
  </si>
  <si>
    <t>851-4</t>
  </si>
  <si>
    <t>OTHER CARDIOTHORACIC AND THORACIC CIRCULATORY PROCEDURES</t>
  </si>
  <si>
    <t>EXTERNAL HEART ASSIST DEVICES</t>
  </si>
  <si>
    <t>LOWER EXTREMITY VASCULAR PROCEDURES</t>
  </si>
  <si>
    <t>MULTIPLE LEVEL COMBINED ANTERIOR AND POSTERIOR SPINAL FUSION EXCEPT CERVICAL</t>
  </si>
  <si>
    <t>SINGLE LEVEL COMBINED ANTERIOR AND POSTERIOR SPINAL FUSION EXCEPT CERVICAL</t>
  </si>
  <si>
    <t>SKIN GRAFT FOR MUSCULOSKELETAL AND CONNECTIVE TISSUE DIAGNOSES</t>
  </si>
  <si>
    <t>GENETIC DISORDERS</t>
  </si>
  <si>
    <t>OTHER KIDNEY, URINARY TRACT AND RELATED NON-PERCUTANEOUS PROCEDURES</t>
  </si>
  <si>
    <t>OTHER KIDNEY, URINARY TRACT AND RELATED PERCUTANEOUS PROCEDURES</t>
  </si>
  <si>
    <t>PROSTATECTOMY PROCEDURES</t>
  </si>
  <si>
    <t>OTHER GYN PROCEDURES FOR MALIGNANCY</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</si>
  <si>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</si>
  <si>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</si>
  <si>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</si>
  <si>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</si>
  <si>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</si>
  <si>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</si>
  <si>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</si>
  <si>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</si>
  <si>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SCHIZOAFFECTIVE DISORDERS</t>
  </si>
  <si>
    <t>OBSESSIVE COMPULSIVE DISORDERS</t>
  </si>
  <si>
    <t>GENDER RELATED PROCEDURES</t>
  </si>
  <si>
    <t>Internal Medicine</t>
  </si>
  <si>
    <t>CALCULATION OF ALLOWED AMOUNT</t>
  </si>
  <si>
    <t>Covered Days</t>
  </si>
  <si>
    <t>Total Length of Stay (Discharge minus Admit Date)</t>
  </si>
  <si>
    <t>E49-E51</t>
  </si>
  <si>
    <t>Total Allowed Amount equals Final Outlier Payment (E46) plus DRG Payment with Policy Adjuster (E33).</t>
  </si>
  <si>
    <t>E48</t>
  </si>
  <si>
    <t>E35-E46</t>
  </si>
  <si>
    <r>
      <t xml:space="preserve">A Policy Adjusted Payment is the calculated by multplying </t>
    </r>
    <r>
      <rPr>
        <i/>
        <sz val="10"/>
        <rFont val="Calibri"/>
        <family val="2"/>
        <scheme val="minor"/>
      </rPr>
      <t>either</t>
    </r>
    <r>
      <rPr>
        <sz val="10"/>
        <rFont val="Calibri"/>
        <family val="2"/>
        <scheme val="minor"/>
      </rPr>
      <t xml:space="preserve"> the pre transfer DRG base payment OR the transfer payment if transfer payment is applicable, by the policy adjuster in cell E24.</t>
    </r>
  </si>
  <si>
    <t>E32-E33</t>
  </si>
  <si>
    <t>A Transfer Base Payment is only calculated if the value in cell E11 hits transfer logic criteria. The allowed amount for Transfer pricing will be the minimum of DRG Base Payment and Transfer Adjusted Payment.</t>
  </si>
  <si>
    <t>E28-E30</t>
  </si>
  <si>
    <t>E26</t>
  </si>
  <si>
    <t>Value is pulled in from DRG Weights table based on DRG that is entered in cell E12.</t>
  </si>
  <si>
    <t>E24</t>
  </si>
  <si>
    <t>Values in this section are retrieved from the worksheet called "DRG Table" based on the DRG code entered in cell E12.</t>
  </si>
  <si>
    <t>E18-E24</t>
  </si>
  <si>
    <t>E14-E16</t>
  </si>
  <si>
    <t>E12</t>
  </si>
  <si>
    <t>Hospitals do not need to submit APR-DRG codes on their claims when billing Missouri Medicaid. However, users of this DRG Calculator must have a way to identify the appropriate APR-DRG code for a hospital stay and enter the DRG code as one of the data fields needed for calculating a Medicaid payment amount. Many hospitals purchase APR-DRG grouping software from Solventum Health Information Systems which allows them to determine the APR-DRG for individual admissions. If a hospital in Missouri does not license this software, Solventum makes available a website in which information for an individual admission can be entered and the website will return the APR-DRG.</t>
  </si>
  <si>
    <t xml:space="preserve">The spreadsheet allows calculation of payment for a single claim with the input of only a few data elements. One of those data elements is the All patient Refined Diagnosis Related Group or APR-DRG. The APR-DRG for the hospital stay must be determined outside of this calculator and entered as a data element by the user. For more information on APR-DRGs, contact Solventum Health Information Systems, which developed and maintains the software.  </t>
  </si>
  <si>
    <r>
      <rPr>
        <b/>
        <sz val="10"/>
        <rFont val="Calibri"/>
        <family val="2"/>
        <scheme val="minor"/>
      </rPr>
      <t xml:space="preserve">Only the fields highlighted in </t>
    </r>
    <r>
      <rPr>
        <b/>
        <sz val="10"/>
        <color rgb="FF92D050"/>
        <rFont val="Calibri"/>
        <family val="2"/>
        <scheme val="minor"/>
      </rPr>
      <t>green</t>
    </r>
    <r>
      <rPr>
        <b/>
        <sz val="10"/>
        <rFont val="Calibri"/>
        <family val="2"/>
        <scheme val="minor"/>
      </rPr>
      <t xml:space="preserve"> and </t>
    </r>
    <r>
      <rPr>
        <b/>
        <sz val="10"/>
        <color rgb="FF9CC5CA"/>
        <rFont val="Calibri"/>
        <family val="2"/>
        <scheme val="minor"/>
      </rPr>
      <t>light blue</t>
    </r>
    <r>
      <rPr>
        <b/>
        <sz val="10"/>
        <rFont val="Calibri"/>
        <family val="2"/>
        <scheme val="minor"/>
      </rPr>
      <t xml:space="preserve"> need to be populated by the user.</t>
    </r>
    <r>
      <rPr>
        <sz val="10"/>
        <rFont val="Calibri"/>
        <family val="2"/>
        <scheme val="minor"/>
      </rPr>
      <t xml:space="preserve"> When that is done, the calculator will retrieve applicable data elements for the DRG code and for the provider, then calculate the Medicaid allowed amount for the hospital stay.</t>
    </r>
  </si>
  <si>
    <t>This Calculator is intended to mimic the actual DRG pricing calculations within the Missouri Medicaid Billing System. However, if there is ever a difference in payment amounts calculated through this spreadsheet versus the Missouri Medicaid Billing System, the Missouri Medicaid Billing System is correct.</t>
  </si>
  <si>
    <t>Missouri Medicaid DRG Pricing Calculator - Rates Effective: 7/1/2025</t>
  </si>
  <si>
    <t>APR-DRG System Implementation. APR-DRG Weights Version 42 &amp; Provider Parameters effective July 1, 2025</t>
  </si>
  <si>
    <t>Calculator Version: 7/1/2025</t>
  </si>
  <si>
    <r>
      <t>This spreadsheet includes data obtained through the use of proprietary computer software created, owned, and licensed by the Solventum Company. All copyrights in and to the Solventum</t>
    </r>
    <r>
      <rPr>
        <b/>
        <i/>
        <vertAlign val="superscript"/>
        <sz val="10"/>
        <color rgb="FF000000"/>
        <rFont val="Calibri"/>
        <family val="2"/>
        <scheme val="minor"/>
      </rPr>
      <t>TM</t>
    </r>
    <r>
      <rPr>
        <b/>
        <i/>
        <sz val="10"/>
        <color indexed="8"/>
        <rFont val="Calibri"/>
        <family val="2"/>
        <scheme val="minor"/>
      </rPr>
      <t xml:space="preserve"> Software are owned by Solventum.  All rights reserved.</t>
    </r>
  </si>
  <si>
    <t>This Diagnosis-Related Group (DRG) pricing calculator spreadsheet was prepared by Myers and Stauffer LC, a consultant for the MO HealthNet.</t>
  </si>
  <si>
    <t>Hospital Specific Facility Rate</t>
  </si>
  <si>
    <t>Hospital Specific cost-to-charge ratio</t>
  </si>
  <si>
    <t>955-0</t>
  </si>
  <si>
    <t>956-0</t>
  </si>
  <si>
    <t>Enter Hospital Name (optional)</t>
  </si>
  <si>
    <t>Enter Provider Rate</t>
  </si>
  <si>
    <t>Enter Provider Specific CCR</t>
  </si>
  <si>
    <t>Statewide Provider</t>
  </si>
  <si>
    <t>Day Outlier Calculation: A day outlier will be triggered when the APR-DRG code is apart of the Mental Health and Substance Abuse service line and has covered days that exceed the day outlier threshold (cell E23). An outlier per diem (cell E38) is then multipled by the amount of covered days that exceeds the threshold.
Cost Outlier Calculation: Outlier pricing is applied when the DRG base payment is greater than the DRG threshold amount from the DRG table. Outlier payments are based on estimated hospital cost, not on length of stay. When applicable, an outlier payment is made in addition to DRG base payment. 
The Final Outlier Payment will be determined in cell E46, depending on whether a day outlier or cost outlier is triggered and meets the outlier criteria.</t>
  </si>
  <si>
    <t>Covered Days from Claim (If 0 covered days are entered, no payment is calculated)</t>
  </si>
  <si>
    <t xml:space="preserve"> = Missouri has classified this service as transplant and does not currently reimburse through DRG for this. </t>
  </si>
  <si>
    <t>01</t>
  </si>
  <si>
    <t>9999999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</si>
</sst>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quot;$&quot;#,##0.00"/>
    <numFmt numFmtId="166" formatCode="0.0_);[Red]\(0.0\)"/>
    <numFmt numFmtId="167" formatCode="#,##0.0000_);\(#,##0.0000\)"/>
    <numFmt numFmtId="168" formatCode="0.0000"/>
    <numFmt numFmtId="169" formatCode="###,###,###,##0"/>
    <numFmt numFmtId="170" formatCode="0.000"/>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theme="1"/>
      <name val="Arial"/>
      <family val="2"/>
    </font>
    <font>
      <sz val="11"/>
      <color theme="1"/>
      <name val="Arial Narrow"/>
      <family val="2"/>
    </font>
    <font>
      <sz val="10"/>
      <color theme="1"/>
      <name val="Arial"/>
      <family val="2"/>
    </font>
    <font>
      <sz val="11"/>
      <color indexed="8"/>
      <name val="Palatino Linotype"/>
      <family val="2"/>
    </font>
    <font>
      <sz val="10"/>
      <color indexed="8"/>
      <name val="Arial Narrow"/>
      <family val="2"/>
    </font>
    <font>
      <sz val="10"/>
      <color theme="1"/>
      <name val="Arial Narrow"/>
      <family val="2"/>
    </font>
    <font>
      <sz val="11"/>
      <color theme="1"/>
      <name val="Palatino Linotype"/>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Arial"/>
      <family val="2"/>
    </font>
    <font>
      <u/>
      <sz val="10"/>
      <color indexed="12"/>
      <name val="Arial"/>
      <family val="2"/>
    </font>
    <font>
      <b/>
      <sz val="18"/>
      <color indexed="56"/>
      <name val="Cambria"/>
      <family val="2"/>
    </font>
    <font>
      <b/>
      <sz val="10"/>
      <color indexed="8"/>
      <name val="Arial"/>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7"/>
      <color rgb="FF000000"/>
      <name val="Arial"/>
      <family val="2"/>
    </font>
    <font>
      <u/>
      <sz val="10"/>
      <color rgb="FF004488"/>
      <name val="Arial"/>
      <family val="2"/>
    </font>
    <font>
      <u/>
      <sz val="11"/>
      <color theme="10"/>
      <name val="Calibri"/>
      <family val="2"/>
    </font>
    <font>
      <u/>
      <sz val="10"/>
      <color rgb="FF0066AA"/>
      <name val="Arial"/>
      <family val="2"/>
    </font>
    <font>
      <u/>
      <sz val="12.1"/>
      <color theme="10"/>
      <name val="Calibri"/>
      <family val="2"/>
    </font>
    <font>
      <sz val="8"/>
      <color theme="1"/>
      <name val="Arial"/>
      <family val="2"/>
    </font>
    <font>
      <sz val="8"/>
      <color indexed="8"/>
      <name val="Arial"/>
      <family val="2"/>
    </font>
    <font>
      <sz val="8"/>
      <color theme="0"/>
      <name val="Arial"/>
      <family val="2"/>
    </font>
    <font>
      <sz val="8"/>
      <color indexed="9"/>
      <name val="Arial"/>
      <family val="2"/>
    </font>
    <font>
      <sz val="8"/>
      <color rgb="FF9C0006"/>
      <name val="Arial"/>
      <family val="2"/>
    </font>
    <font>
      <sz val="8"/>
      <color indexed="20"/>
      <name val="Arial"/>
      <family val="2"/>
    </font>
    <font>
      <b/>
      <sz val="8"/>
      <color rgb="FFFA7D00"/>
      <name val="Arial"/>
      <family val="2"/>
    </font>
    <font>
      <b/>
      <sz val="8"/>
      <color indexed="52"/>
      <name val="Arial"/>
      <family val="2"/>
    </font>
    <font>
      <b/>
      <sz val="8"/>
      <color theme="0"/>
      <name val="Arial"/>
      <family val="2"/>
    </font>
    <font>
      <b/>
      <sz val="8"/>
      <color indexed="9"/>
      <name val="Arial"/>
      <family val="2"/>
    </font>
    <font>
      <sz val="8"/>
      <name val="Arial"/>
      <family val="2"/>
    </font>
    <font>
      <sz val="10"/>
      <color theme="1"/>
      <name val="Palatino Linotype"/>
      <family val="2"/>
    </font>
    <font>
      <sz val="10"/>
      <name val="Palatino Linotype"/>
      <family val="1"/>
    </font>
    <font>
      <sz val="10"/>
      <color theme="1"/>
      <name val="Times New Roman"/>
      <family val="2"/>
    </font>
    <font>
      <sz val="9"/>
      <color theme="1"/>
      <name val="Palatino Linotype"/>
      <family val="2"/>
    </font>
    <font>
      <sz val="10"/>
      <name val="Helv"/>
    </font>
    <font>
      <sz val="10"/>
      <name val="Arial "/>
    </font>
    <font>
      <sz val="10"/>
      <name val="System"/>
      <family val="2"/>
    </font>
    <font>
      <i/>
      <sz val="8"/>
      <color rgb="FF7F7F7F"/>
      <name val="Arial"/>
      <family val="2"/>
    </font>
    <font>
      <i/>
      <sz val="8"/>
      <color indexed="23"/>
      <name val="Arial"/>
      <family val="2"/>
    </font>
    <font>
      <sz val="8"/>
      <color rgb="FF006100"/>
      <name val="Arial"/>
      <family val="2"/>
    </font>
    <font>
      <sz val="8"/>
      <color indexed="17"/>
      <name val="Arial"/>
      <family val="2"/>
    </font>
    <font>
      <b/>
      <sz val="15"/>
      <color theme="3"/>
      <name val="Arial"/>
      <family val="2"/>
    </font>
    <font>
      <b/>
      <sz val="13"/>
      <color theme="3"/>
      <name val="Arial"/>
      <family val="2"/>
    </font>
    <font>
      <b/>
      <sz val="11"/>
      <color theme="3"/>
      <name val="Arial"/>
      <family val="2"/>
    </font>
    <font>
      <sz val="8"/>
      <color rgb="FF3F3F76"/>
      <name val="Arial"/>
      <family val="2"/>
    </font>
    <font>
      <sz val="8"/>
      <color indexed="62"/>
      <name val="Arial"/>
      <family val="2"/>
    </font>
    <font>
      <sz val="8"/>
      <color rgb="FFFA7D00"/>
      <name val="Arial"/>
      <family val="2"/>
    </font>
    <font>
      <sz val="8"/>
      <color indexed="52"/>
      <name val="Arial"/>
      <family val="2"/>
    </font>
    <font>
      <sz val="8"/>
      <color rgb="FF9C6500"/>
      <name val="Arial"/>
      <family val="2"/>
    </font>
    <font>
      <sz val="8"/>
      <color indexed="60"/>
      <name val="Arial"/>
      <family val="2"/>
    </font>
    <font>
      <sz val="11"/>
      <color theme="1"/>
      <name val="Times New Roman"/>
      <family val="1"/>
    </font>
    <font>
      <sz val="10"/>
      <name val="Courier"/>
      <family val="3"/>
    </font>
    <font>
      <sz val="12"/>
      <name val="Times New Roman"/>
      <family val="1"/>
    </font>
    <font>
      <sz val="12"/>
      <name val="Arial"/>
      <family val="2"/>
    </font>
    <font>
      <b/>
      <sz val="8"/>
      <color rgb="FF3F3F3F"/>
      <name val="Arial"/>
      <family val="2"/>
    </font>
    <font>
      <b/>
      <sz val="8"/>
      <color indexed="63"/>
      <name val="Arial"/>
      <family val="2"/>
    </font>
    <font>
      <b/>
      <sz val="8"/>
      <color theme="1"/>
      <name val="Arial"/>
      <family val="2"/>
    </font>
    <font>
      <b/>
      <sz val="8"/>
      <color indexed="8"/>
      <name val="Arial"/>
      <family val="2"/>
    </font>
    <font>
      <sz val="8"/>
      <color rgb="FFFF0000"/>
      <name val="Arial"/>
      <family val="2"/>
    </font>
    <font>
      <sz val="8"/>
      <color indexed="10"/>
      <name val="Arial"/>
      <family val="2"/>
    </font>
    <font>
      <sz val="10"/>
      <name val="Calibri"/>
      <family val="2"/>
      <scheme val="minor"/>
    </font>
    <font>
      <b/>
      <sz val="12"/>
      <color theme="0"/>
      <name val="Calibri"/>
      <family val="2"/>
      <scheme val="minor"/>
    </font>
    <font>
      <b/>
      <sz val="10"/>
      <color theme="0"/>
      <name val="Calibri"/>
      <family val="2"/>
      <scheme val="minor"/>
    </font>
    <font>
      <b/>
      <sz val="10"/>
      <name val="Calibri"/>
      <family val="2"/>
      <scheme val="minor"/>
    </font>
    <font>
      <b/>
      <i/>
      <sz val="10"/>
      <color indexed="8"/>
      <name val="Calibri"/>
      <family val="2"/>
      <scheme val="minor"/>
    </font>
    <font>
      <b/>
      <sz val="11"/>
      <color rgb="FF38939B"/>
      <name val="Calibri"/>
      <family val="2"/>
      <scheme val="minor"/>
    </font>
    <font>
      <sz val="11"/>
      <name val="Calibri"/>
      <family val="2"/>
      <scheme val="minor"/>
    </font>
    <font>
      <b/>
      <sz val="11"/>
      <name val="Calibri"/>
      <family val="2"/>
      <scheme val="minor"/>
    </font>
    <font>
      <b/>
      <sz val="14"/>
      <color theme="0"/>
      <name val="Calibri"/>
      <family val="2"/>
      <scheme val="minor"/>
    </font>
    <font>
      <sz val="11"/>
      <color indexed="9"/>
      <name val="Calibri"/>
      <family val="2"/>
      <scheme val="minor"/>
    </font>
    <font>
      <b/>
      <i/>
      <sz val="11"/>
      <color theme="0"/>
      <name val="Calibri"/>
      <family val="2"/>
      <scheme val="minor"/>
    </font>
    <font>
      <sz val="10"/>
      <name val="Arial"/>
      <family val="2"/>
    </font>
    <font>
      <i/>
      <sz val="10"/>
      <name val="Calibri"/>
      <family val="2"/>
      <scheme val="minor"/>
    </font>
    <font>
      <b/>
      <sz val="10"/>
      <color rgb="FF92D050"/>
      <name val="Calibri"/>
      <family val="2"/>
      <scheme val="minor"/>
    </font>
    <font>
      <b/>
      <i/>
      <sz val="11"/>
      <color theme="1"/>
      <name val="Calibri"/>
      <family val="2"/>
      <scheme val="minor"/>
    </font>
    <font>
      <b/>
      <sz val="14"/>
      <color theme="1"/>
      <name val="Calibri"/>
      <family val="2"/>
      <scheme val="minor"/>
    </font>
    <font>
      <b/>
      <sz val="8"/>
      <color theme="1"/>
      <name val="Calibri"/>
      <family val="2"/>
      <scheme val="minor"/>
    </font>
    <font>
      <b/>
      <sz val="10"/>
      <color rgb="FF9CC5CA"/>
      <name val="Calibri"/>
      <family val="2"/>
      <scheme val="minor"/>
    </font>
    <font>
      <b/>
      <i/>
      <vertAlign val="superscript"/>
      <sz val="10"/>
      <color rgb="FF000000"/>
      <name val="Calibri"/>
      <family val="2"/>
      <scheme val="minor"/>
    </font>
    <font>
      <i/>
      <sz val="11"/>
      <color rgb="FFFF0000"/>
      <name val="Calibri"/>
      <family val="2"/>
      <scheme val="minor"/>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38939B"/>
        <bgColor indexed="64"/>
      </patternFill>
    </fill>
    <fill>
      <patternFill patternType="solid">
        <fgColor rgb="FF7AC142"/>
        <bgColor indexed="64"/>
      </patternFill>
    </fill>
    <fill>
      <patternFill patternType="solid">
        <fgColor rgb="FF9CC5CA"/>
        <bgColor indexed="64"/>
      </patternFill>
    </fill>
    <fill>
      <patternFill patternType="solid">
        <fgColor rgb="FF000000"/>
        <bgColor indexed="64"/>
      </patternFill>
    </fill>
    <fill>
      <patternFill patternType="solid">
        <fgColor rgb="FF999999"/>
        <bgColor indexed="64"/>
      </patternFill>
    </fill>
    <fill>
      <patternFill patternType="solid">
        <fgColor rgb="FFF8971D"/>
        <bgColor indexed="64"/>
      </patternFill>
    </fill>
    <fill>
      <patternFill patternType="solid">
        <fgColor theme="9" tint="0.39997558519241921"/>
        <bgColor indexed="64"/>
      </patternFill>
    </fill>
  </fills>
  <borders count="78">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053AA"/>
      </left>
      <right style="thin">
        <color rgb="FF7053AA"/>
      </right>
      <top style="thin">
        <color rgb="FF7053AA"/>
      </top>
      <bottom style="medium">
        <color rgb="FF7053AA"/>
      </bottom>
      <diagonal/>
    </border>
    <border>
      <left/>
      <right style="thin">
        <color rgb="FF7053AA"/>
      </right>
      <top/>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medium">
        <color auto="1"/>
      </top>
      <bottom/>
      <diagonal/>
    </border>
    <border>
      <left style="medium">
        <color auto="1"/>
      </left>
      <right style="dotted">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indexed="64"/>
      </top>
      <bottom style="medium">
        <color auto="1"/>
      </bottom>
      <diagonal/>
    </border>
    <border>
      <left/>
      <right style="medium">
        <color auto="1"/>
      </right>
      <top style="medium">
        <color auto="1"/>
      </top>
      <bottom style="medium">
        <color auto="1"/>
      </bottom>
      <diagonal/>
    </border>
    <border>
      <left style="medium">
        <color auto="1"/>
      </left>
      <right style="dotted">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dotted">
        <color auto="1"/>
      </right>
      <top style="dotted">
        <color auto="1"/>
      </top>
      <bottom style="dotted">
        <color auto="1"/>
      </bottom>
      <diagonal/>
    </border>
    <border>
      <left style="medium">
        <color auto="1"/>
      </left>
      <right style="dotted">
        <color auto="1"/>
      </right>
      <top style="dotted">
        <color auto="1"/>
      </top>
      <bottom style="thin">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dotted">
        <color auto="1"/>
      </right>
      <top style="dotted">
        <color auto="1"/>
      </top>
      <bottom/>
      <diagonal/>
    </border>
    <border>
      <left style="dotted">
        <color auto="1"/>
      </left>
      <right style="dotted">
        <color auto="1"/>
      </right>
      <top/>
      <bottom/>
      <diagonal/>
    </border>
    <border>
      <left style="dotted">
        <color auto="1"/>
      </left>
      <right style="dotted">
        <color auto="1"/>
      </right>
      <top style="dotted">
        <color auto="1"/>
      </top>
      <bottom style="medium">
        <color auto="1"/>
      </bottom>
      <diagonal/>
    </border>
    <border>
      <left/>
      <right style="medium">
        <color auto="1"/>
      </right>
      <top style="medium">
        <color auto="1"/>
      </top>
      <bottom/>
      <diagonal/>
    </border>
    <border>
      <left/>
      <right/>
      <top style="medium">
        <color auto="1"/>
      </top>
      <bottom style="thin">
        <color theme="0"/>
      </bottom>
      <diagonal/>
    </border>
    <border>
      <left style="medium">
        <color auto="1"/>
      </left>
      <right style="medium">
        <color auto="1"/>
      </right>
      <top style="medium">
        <color auto="1"/>
      </top>
      <bottom style="dotted">
        <color auto="1"/>
      </bottom>
      <diagonal/>
    </border>
    <border>
      <left style="medium">
        <color auto="1"/>
      </left>
      <right style="medium">
        <color auto="1"/>
      </right>
      <top style="dotted">
        <color auto="1"/>
      </top>
      <bottom style="dotted">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auto="1"/>
      </right>
      <top/>
      <bottom style="medium">
        <color auto="1"/>
      </bottom>
      <diagonal/>
    </border>
    <border>
      <left style="medium">
        <color auto="1"/>
      </left>
      <right style="dotted">
        <color auto="1"/>
      </right>
      <top style="dotted">
        <color auto="1"/>
      </top>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style="dashed">
        <color indexed="64"/>
      </bottom>
      <diagonal/>
    </border>
    <border>
      <left style="dotted">
        <color auto="1"/>
      </left>
      <right style="dotted">
        <color auto="1"/>
      </right>
      <top/>
      <bottom style="dotted">
        <color auto="1"/>
      </bottom>
      <diagonal/>
    </border>
    <border>
      <left/>
      <right style="medium">
        <color indexed="64"/>
      </right>
      <top/>
      <bottom/>
      <diagonal/>
    </border>
    <border>
      <left style="medium">
        <color indexed="64"/>
      </left>
      <right/>
      <top style="medium">
        <color auto="1"/>
      </top>
      <bottom style="thin">
        <color theme="0"/>
      </bottom>
      <diagonal/>
    </border>
    <border>
      <left/>
      <right style="medium">
        <color indexed="64"/>
      </right>
      <top style="medium">
        <color auto="1"/>
      </top>
      <bottom style="thin">
        <color theme="0"/>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medium">
        <color indexed="64"/>
      </left>
      <right style="medium">
        <color indexed="64"/>
      </right>
      <top/>
      <bottom style="thin">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28181">
    <xf numFmtId="0" fontId="0" fillId="0" borderId="0"/>
    <xf numFmtId="43" fontId="14"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4" fontId="14"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21"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4" fontId="14" fillId="0" borderId="0" applyFont="0" applyFill="0" applyBorder="0" applyAlignment="0" applyProtection="0"/>
    <xf numFmtId="0" fontId="21" fillId="0" borderId="0"/>
    <xf numFmtId="0" fontId="16" fillId="0" borderId="0"/>
    <xf numFmtId="0" fontId="22" fillId="0" borderId="0"/>
    <xf numFmtId="0" fontId="14" fillId="0" borderId="0"/>
    <xf numFmtId="9" fontId="17" fillId="0" borderId="0" applyFont="0" applyFill="0" applyBorder="0" applyAlignment="0" applyProtection="0"/>
    <xf numFmtId="9" fontId="16" fillId="0" borderId="0" applyFont="0" applyFill="0" applyBorder="0" applyAlignment="0" applyProtection="0"/>
    <xf numFmtId="9" fontId="21" fillId="0" borderId="0" applyFont="0" applyFill="0" applyBorder="0" applyAlignment="0" applyProtection="0"/>
    <xf numFmtId="9" fontId="18"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43" fontId="24" fillId="0" borderId="0" applyFont="0" applyFill="0" applyBorder="0" applyAlignment="0" applyProtection="0"/>
    <xf numFmtId="0" fontId="13"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27" fillId="0" borderId="0"/>
    <xf numFmtId="9" fontId="14" fillId="0" borderId="0" applyFont="0" applyFill="0" applyBorder="0" applyAlignment="0" applyProtection="0"/>
    <xf numFmtId="0" fontId="12" fillId="0" borderId="0"/>
    <xf numFmtId="0" fontId="48" fillId="34" borderId="0" applyNumberFormat="0" applyBorder="0" applyAlignment="0" applyProtection="0"/>
    <xf numFmtId="0" fontId="11" fillId="11" borderId="0" applyNumberFormat="0" applyBorder="0" applyAlignment="0" applyProtection="0"/>
    <xf numFmtId="0" fontId="48" fillId="34" borderId="0" applyNumberFormat="0" applyBorder="0" applyAlignment="0" applyProtection="0"/>
    <xf numFmtId="0" fontId="15" fillId="34" borderId="0" applyNumberFormat="0" applyBorder="0" applyAlignment="0" applyProtection="0"/>
    <xf numFmtId="0" fontId="48" fillId="35" borderId="0" applyNumberFormat="0" applyBorder="0" applyAlignment="0" applyProtection="0"/>
    <xf numFmtId="0" fontId="11" fillId="15" borderId="0" applyNumberFormat="0" applyBorder="0" applyAlignment="0" applyProtection="0"/>
    <xf numFmtId="0" fontId="48" fillId="35" borderId="0" applyNumberFormat="0" applyBorder="0" applyAlignment="0" applyProtection="0"/>
    <xf numFmtId="0" fontId="15" fillId="35" borderId="0" applyNumberFormat="0" applyBorder="0" applyAlignment="0" applyProtection="0"/>
    <xf numFmtId="0" fontId="48" fillId="36" borderId="0" applyNumberFormat="0" applyBorder="0" applyAlignment="0" applyProtection="0"/>
    <xf numFmtId="0" fontId="11" fillId="19" borderId="0" applyNumberFormat="0" applyBorder="0" applyAlignment="0" applyProtection="0"/>
    <xf numFmtId="0" fontId="48" fillId="36" borderId="0" applyNumberFormat="0" applyBorder="0" applyAlignment="0" applyProtection="0"/>
    <xf numFmtId="0" fontId="15" fillId="36" borderId="0" applyNumberFormat="0" applyBorder="0" applyAlignment="0" applyProtection="0"/>
    <xf numFmtId="0" fontId="48" fillId="37" borderId="0" applyNumberFormat="0" applyBorder="0" applyAlignment="0" applyProtection="0"/>
    <xf numFmtId="0" fontId="11" fillId="23" borderId="0" applyNumberFormat="0" applyBorder="0" applyAlignment="0" applyProtection="0"/>
    <xf numFmtId="0" fontId="48" fillId="37" borderId="0" applyNumberFormat="0" applyBorder="0" applyAlignment="0" applyProtection="0"/>
    <xf numFmtId="0" fontId="15" fillId="37" borderId="0" applyNumberFormat="0" applyBorder="0" applyAlignment="0" applyProtection="0"/>
    <xf numFmtId="0" fontId="11" fillId="23" borderId="0" applyNumberFormat="0" applyBorder="0" applyAlignment="0" applyProtection="0"/>
    <xf numFmtId="0" fontId="48" fillId="38" borderId="0" applyNumberFormat="0" applyBorder="0" applyAlignment="0" applyProtection="0"/>
    <xf numFmtId="0" fontId="11" fillId="27" borderId="0" applyNumberFormat="0" applyBorder="0" applyAlignment="0" applyProtection="0"/>
    <xf numFmtId="0" fontId="48" fillId="38" borderId="0" applyNumberFormat="0" applyBorder="0" applyAlignment="0" applyProtection="0"/>
    <xf numFmtId="0" fontId="15" fillId="38" borderId="0" applyNumberFormat="0" applyBorder="0" applyAlignment="0" applyProtection="0"/>
    <xf numFmtId="0" fontId="48" fillId="39" borderId="0" applyNumberFormat="0" applyBorder="0" applyAlignment="0" applyProtection="0"/>
    <xf numFmtId="0" fontId="11" fillId="31" borderId="0" applyNumberFormat="0" applyBorder="0" applyAlignment="0" applyProtection="0"/>
    <xf numFmtId="0" fontId="48" fillId="39" borderId="0" applyNumberFormat="0" applyBorder="0" applyAlignment="0" applyProtection="0"/>
    <xf numFmtId="0" fontId="15" fillId="39" borderId="0" applyNumberFormat="0" applyBorder="0" applyAlignment="0" applyProtection="0"/>
    <xf numFmtId="0" fontId="48" fillId="40" borderId="0" applyNumberFormat="0" applyBorder="0" applyAlignment="0" applyProtection="0"/>
    <xf numFmtId="0" fontId="11" fillId="12" borderId="0" applyNumberFormat="0" applyBorder="0" applyAlignment="0" applyProtection="0"/>
    <xf numFmtId="0" fontId="48" fillId="40" borderId="0" applyNumberFormat="0" applyBorder="0" applyAlignment="0" applyProtection="0"/>
    <xf numFmtId="0" fontId="15" fillId="40" borderId="0" applyNumberFormat="0" applyBorder="0" applyAlignment="0" applyProtection="0"/>
    <xf numFmtId="0" fontId="48" fillId="41" borderId="0" applyNumberFormat="0" applyBorder="0" applyAlignment="0" applyProtection="0"/>
    <xf numFmtId="0" fontId="11" fillId="16" borderId="0" applyNumberFormat="0" applyBorder="0" applyAlignment="0" applyProtection="0"/>
    <xf numFmtId="0" fontId="48" fillId="41" borderId="0" applyNumberFormat="0" applyBorder="0" applyAlignment="0" applyProtection="0"/>
    <xf numFmtId="0" fontId="15" fillId="41" borderId="0" applyNumberFormat="0" applyBorder="0" applyAlignment="0" applyProtection="0"/>
    <xf numFmtId="0" fontId="48" fillId="42" borderId="0" applyNumberFormat="0" applyBorder="0" applyAlignment="0" applyProtection="0"/>
    <xf numFmtId="0" fontId="11" fillId="20" borderId="0" applyNumberFormat="0" applyBorder="0" applyAlignment="0" applyProtection="0"/>
    <xf numFmtId="0" fontId="48" fillId="42" borderId="0" applyNumberFormat="0" applyBorder="0" applyAlignment="0" applyProtection="0"/>
    <xf numFmtId="0" fontId="15" fillId="42" borderId="0" applyNumberFormat="0" applyBorder="0" applyAlignment="0" applyProtection="0"/>
    <xf numFmtId="0" fontId="48" fillId="37" borderId="0" applyNumberFormat="0" applyBorder="0" applyAlignment="0" applyProtection="0"/>
    <xf numFmtId="0" fontId="11" fillId="24" borderId="0" applyNumberFormat="0" applyBorder="0" applyAlignment="0" applyProtection="0"/>
    <xf numFmtId="0" fontId="48" fillId="37" borderId="0" applyNumberFormat="0" applyBorder="0" applyAlignment="0" applyProtection="0"/>
    <xf numFmtId="0" fontId="15" fillId="37" borderId="0" applyNumberFormat="0" applyBorder="0" applyAlignment="0" applyProtection="0"/>
    <xf numFmtId="0" fontId="48" fillId="40" borderId="0" applyNumberFormat="0" applyBorder="0" applyAlignment="0" applyProtection="0"/>
    <xf numFmtId="0" fontId="11" fillId="28" borderId="0" applyNumberFormat="0" applyBorder="0" applyAlignment="0" applyProtection="0"/>
    <xf numFmtId="0" fontId="48" fillId="40" borderId="0" applyNumberFormat="0" applyBorder="0" applyAlignment="0" applyProtection="0"/>
    <xf numFmtId="0" fontId="15" fillId="40" borderId="0" applyNumberFormat="0" applyBorder="0" applyAlignment="0" applyProtection="0"/>
    <xf numFmtId="0" fontId="48" fillId="43" borderId="0" applyNumberFormat="0" applyBorder="0" applyAlignment="0" applyProtection="0"/>
    <xf numFmtId="0" fontId="11" fillId="32" borderId="0" applyNumberFormat="0" applyBorder="0" applyAlignment="0" applyProtection="0"/>
    <xf numFmtId="0" fontId="48" fillId="43" borderId="0" applyNumberFormat="0" applyBorder="0" applyAlignment="0" applyProtection="0"/>
    <xf numFmtId="0" fontId="15" fillId="43" borderId="0" applyNumberFormat="0" applyBorder="0" applyAlignment="0" applyProtection="0"/>
    <xf numFmtId="0" fontId="51" fillId="44" borderId="0" applyNumberFormat="0" applyBorder="0" applyAlignment="0" applyProtection="0"/>
    <xf numFmtId="0" fontId="43" fillId="13" borderId="0" applyNumberFormat="0" applyBorder="0" applyAlignment="0" applyProtection="0"/>
    <xf numFmtId="0" fontId="51" fillId="44" borderId="0" applyNumberFormat="0" applyBorder="0" applyAlignment="0" applyProtection="0"/>
    <xf numFmtId="0" fontId="20" fillId="44" borderId="0" applyNumberFormat="0" applyBorder="0" applyAlignment="0" applyProtection="0"/>
    <xf numFmtId="0" fontId="51" fillId="41" borderId="0" applyNumberFormat="0" applyBorder="0" applyAlignment="0" applyProtection="0"/>
    <xf numFmtId="0" fontId="43" fillId="17" borderId="0" applyNumberFormat="0" applyBorder="0" applyAlignment="0" applyProtection="0"/>
    <xf numFmtId="0" fontId="51" fillId="41" borderId="0" applyNumberFormat="0" applyBorder="0" applyAlignment="0" applyProtection="0"/>
    <xf numFmtId="0" fontId="20" fillId="41" borderId="0" applyNumberFormat="0" applyBorder="0" applyAlignment="0" applyProtection="0"/>
    <xf numFmtId="0" fontId="51" fillId="42" borderId="0" applyNumberFormat="0" applyBorder="0" applyAlignment="0" applyProtection="0"/>
    <xf numFmtId="0" fontId="43" fillId="21" borderId="0" applyNumberFormat="0" applyBorder="0" applyAlignment="0" applyProtection="0"/>
    <xf numFmtId="0" fontId="51" fillId="42" borderId="0" applyNumberFormat="0" applyBorder="0" applyAlignment="0" applyProtection="0"/>
    <xf numFmtId="0" fontId="20" fillId="42" borderId="0" applyNumberFormat="0" applyBorder="0" applyAlignment="0" applyProtection="0"/>
    <xf numFmtId="0" fontId="51" fillId="45" borderId="0" applyNumberFormat="0" applyBorder="0" applyAlignment="0" applyProtection="0"/>
    <xf numFmtId="0" fontId="43" fillId="25" borderId="0" applyNumberFormat="0" applyBorder="0" applyAlignment="0" applyProtection="0"/>
    <xf numFmtId="0" fontId="51" fillId="45" borderId="0" applyNumberFormat="0" applyBorder="0" applyAlignment="0" applyProtection="0"/>
    <xf numFmtId="0" fontId="20" fillId="45" borderId="0" applyNumberFormat="0" applyBorder="0" applyAlignment="0" applyProtection="0"/>
    <xf numFmtId="0" fontId="51" fillId="46" borderId="0" applyNumberFormat="0" applyBorder="0" applyAlignment="0" applyProtection="0"/>
    <xf numFmtId="0" fontId="43" fillId="29" borderId="0" applyNumberFormat="0" applyBorder="0" applyAlignment="0" applyProtection="0"/>
    <xf numFmtId="0" fontId="51" fillId="46" borderId="0" applyNumberFormat="0" applyBorder="0" applyAlignment="0" applyProtection="0"/>
    <xf numFmtId="0" fontId="20" fillId="46" borderId="0" applyNumberFormat="0" applyBorder="0" applyAlignment="0" applyProtection="0"/>
    <xf numFmtId="0" fontId="51" fillId="47" borderId="0" applyNumberFormat="0" applyBorder="0" applyAlignment="0" applyProtection="0"/>
    <xf numFmtId="0" fontId="43" fillId="33" borderId="0" applyNumberFormat="0" applyBorder="0" applyAlignment="0" applyProtection="0"/>
    <xf numFmtId="0" fontId="51" fillId="47" borderId="0" applyNumberFormat="0" applyBorder="0" applyAlignment="0" applyProtection="0"/>
    <xf numFmtId="0" fontId="20" fillId="47" borderId="0" applyNumberFormat="0" applyBorder="0" applyAlignment="0" applyProtection="0"/>
    <xf numFmtId="0" fontId="51" fillId="48" borderId="0" applyNumberFormat="0" applyBorder="0" applyAlignment="0" applyProtection="0"/>
    <xf numFmtId="0" fontId="43" fillId="10" borderId="0" applyNumberFormat="0" applyBorder="0" applyAlignment="0" applyProtection="0"/>
    <xf numFmtId="0" fontId="51" fillId="48" borderId="0" applyNumberFormat="0" applyBorder="0" applyAlignment="0" applyProtection="0"/>
    <xf numFmtId="0" fontId="20" fillId="48" borderId="0" applyNumberFormat="0" applyBorder="0" applyAlignment="0" applyProtection="0"/>
    <xf numFmtId="0" fontId="51" fillId="49" borderId="0" applyNumberFormat="0" applyBorder="0" applyAlignment="0" applyProtection="0"/>
    <xf numFmtId="0" fontId="43" fillId="14" borderId="0" applyNumberFormat="0" applyBorder="0" applyAlignment="0" applyProtection="0"/>
    <xf numFmtId="0" fontId="51" fillId="49" borderId="0" applyNumberFormat="0" applyBorder="0" applyAlignment="0" applyProtection="0"/>
    <xf numFmtId="0" fontId="20" fillId="49" borderId="0" applyNumberFormat="0" applyBorder="0" applyAlignment="0" applyProtection="0"/>
    <xf numFmtId="0" fontId="51" fillId="50" borderId="0" applyNumberFormat="0" applyBorder="0" applyAlignment="0" applyProtection="0"/>
    <xf numFmtId="0" fontId="43" fillId="18" borderId="0" applyNumberFormat="0" applyBorder="0" applyAlignment="0" applyProtection="0"/>
    <xf numFmtId="0" fontId="51" fillId="50" borderId="0" applyNumberFormat="0" applyBorder="0" applyAlignment="0" applyProtection="0"/>
    <xf numFmtId="0" fontId="20" fillId="50" borderId="0" applyNumberFormat="0" applyBorder="0" applyAlignment="0" applyProtection="0"/>
    <xf numFmtId="0" fontId="51" fillId="45" borderId="0" applyNumberFormat="0" applyBorder="0" applyAlignment="0" applyProtection="0"/>
    <xf numFmtId="0" fontId="43" fillId="22" borderId="0" applyNumberFormat="0" applyBorder="0" applyAlignment="0" applyProtection="0"/>
    <xf numFmtId="0" fontId="51" fillId="45" borderId="0" applyNumberFormat="0" applyBorder="0" applyAlignment="0" applyProtection="0"/>
    <xf numFmtId="0" fontId="20" fillId="45" borderId="0" applyNumberFormat="0" applyBorder="0" applyAlignment="0" applyProtection="0"/>
    <xf numFmtId="0" fontId="43" fillId="22" borderId="0" applyNumberFormat="0" applyBorder="0" applyAlignment="0" applyProtection="0"/>
    <xf numFmtId="0" fontId="51" fillId="46" borderId="0" applyNumberFormat="0" applyBorder="0" applyAlignment="0" applyProtection="0"/>
    <xf numFmtId="0" fontId="43" fillId="26" borderId="0" applyNumberFormat="0" applyBorder="0" applyAlignment="0" applyProtection="0"/>
    <xf numFmtId="0" fontId="51" fillId="46" borderId="0" applyNumberFormat="0" applyBorder="0" applyAlignment="0" applyProtection="0"/>
    <xf numFmtId="0" fontId="20" fillId="46" borderId="0" applyNumberFormat="0" applyBorder="0" applyAlignment="0" applyProtection="0"/>
    <xf numFmtId="0" fontId="51" fillId="51" borderId="0" applyNumberFormat="0" applyBorder="0" applyAlignment="0" applyProtection="0"/>
    <xf numFmtId="0" fontId="43" fillId="30" borderId="0" applyNumberFormat="0" applyBorder="0" applyAlignment="0" applyProtection="0"/>
    <xf numFmtId="0" fontId="51" fillId="51" borderId="0" applyNumberFormat="0" applyBorder="0" applyAlignment="0" applyProtection="0"/>
    <xf numFmtId="0" fontId="20" fillId="51" borderId="0" applyNumberFormat="0" applyBorder="0" applyAlignment="0" applyProtection="0"/>
    <xf numFmtId="0" fontId="52" fillId="35" borderId="0" applyNumberFormat="0" applyBorder="0" applyAlignment="0" applyProtection="0"/>
    <xf numFmtId="0" fontId="33" fillId="4" borderId="0" applyNumberFormat="0" applyBorder="0" applyAlignment="0" applyProtection="0"/>
    <xf numFmtId="0" fontId="52" fillId="35" borderId="0" applyNumberFormat="0" applyBorder="0" applyAlignment="0" applyProtection="0"/>
    <xf numFmtId="0" fontId="65" fillId="35" borderId="0" applyNumberFormat="0" applyBorder="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37" fillId="7" borderId="8"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53" fillId="52" borderId="14" applyNumberFormat="0" applyAlignment="0" applyProtection="0"/>
    <xf numFmtId="0" fontId="66" fillId="52" borderId="14" applyNumberFormat="0" applyAlignment="0" applyProtection="0"/>
    <xf numFmtId="0" fontId="66" fillId="52" borderId="14" applyNumberFormat="0" applyAlignment="0" applyProtection="0"/>
    <xf numFmtId="0" fontId="66" fillId="52" borderId="14" applyNumberFormat="0" applyAlignment="0" applyProtection="0"/>
    <xf numFmtId="0" fontId="54" fillId="53" borderId="15" applyNumberFormat="0" applyAlignment="0" applyProtection="0"/>
    <xf numFmtId="0" fontId="39" fillId="8" borderId="11" applyNumberFormat="0" applyAlignment="0" applyProtection="0"/>
    <xf numFmtId="0" fontId="54" fillId="53" borderId="15" applyNumberFormat="0" applyAlignment="0" applyProtection="0"/>
    <xf numFmtId="0" fontId="19" fillId="53" borderId="15" applyNumberFormat="0" applyAlignment="0" applyProtection="0"/>
    <xf numFmtId="43" fontId="14" fillId="0" borderId="0" applyFont="0" applyFill="0" applyBorder="0" applyAlignment="0" applyProtection="0"/>
    <xf numFmtId="43" fontId="48" fillId="0" borderId="0" applyFont="0" applyFill="0" applyBorder="0" applyAlignment="0" applyProtection="0"/>
    <xf numFmtId="43" fontId="14" fillId="0" borderId="0" applyFont="0" applyFill="0" applyBorder="0" applyAlignment="0" applyProtection="0"/>
    <xf numFmtId="43" fontId="4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5"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78" fillId="0" borderId="23">
      <alignment horizontal="left"/>
    </xf>
    <xf numFmtId="0" fontId="55" fillId="0" borderId="0" applyNumberFormat="0" applyFill="0" applyBorder="0" applyAlignment="0" applyProtection="0"/>
    <xf numFmtId="0" fontId="41"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79" fillId="0" borderId="0" applyNumberFormat="0" applyFill="0" applyBorder="0" applyAlignment="0" applyProtection="0"/>
    <xf numFmtId="0" fontId="56" fillId="36" borderId="0" applyNumberFormat="0" applyBorder="0" applyAlignment="0" applyProtection="0"/>
    <xf numFmtId="0" fontId="32" fillId="3" borderId="0" applyNumberFormat="0" applyBorder="0" applyAlignment="0" applyProtection="0"/>
    <xf numFmtId="0" fontId="56" fillId="36" borderId="0" applyNumberFormat="0" applyBorder="0" applyAlignment="0" applyProtection="0"/>
    <xf numFmtId="0" fontId="68" fillId="36" borderId="0" applyNumberFormat="0" applyBorder="0" applyAlignment="0" applyProtection="0"/>
    <xf numFmtId="0" fontId="57" fillId="0" borderId="16" applyNumberFormat="0" applyFill="0" applyAlignment="0" applyProtection="0"/>
    <xf numFmtId="0" fontId="29" fillId="0" borderId="5" applyNumberFormat="0" applyFill="0" applyAlignment="0" applyProtection="0"/>
    <xf numFmtId="0" fontId="57" fillId="0" borderId="16" applyNumberFormat="0" applyFill="0" applyAlignment="0" applyProtection="0"/>
    <xf numFmtId="0" fontId="69" fillId="0" borderId="16" applyNumberFormat="0" applyFill="0" applyAlignment="0" applyProtection="0"/>
    <xf numFmtId="0" fontId="58" fillId="0" borderId="17" applyNumberFormat="0" applyFill="0" applyAlignment="0" applyProtection="0"/>
    <xf numFmtId="0" fontId="30" fillId="0" borderId="6" applyNumberFormat="0" applyFill="0" applyAlignment="0" applyProtection="0"/>
    <xf numFmtId="0" fontId="58" fillId="0" borderId="17" applyNumberFormat="0" applyFill="0" applyAlignment="0" applyProtection="0"/>
    <xf numFmtId="0" fontId="70" fillId="0" borderId="17" applyNumberFormat="0" applyFill="0" applyAlignment="0" applyProtection="0"/>
    <xf numFmtId="0" fontId="59" fillId="0" borderId="18" applyNumberFormat="0" applyFill="0" applyAlignment="0" applyProtection="0"/>
    <xf numFmtId="0" fontId="31" fillId="0" borderId="7" applyNumberFormat="0" applyFill="0" applyAlignment="0" applyProtection="0"/>
    <xf numFmtId="0" fontId="59" fillId="0" borderId="18" applyNumberFormat="0" applyFill="0" applyAlignment="0" applyProtection="0"/>
    <xf numFmtId="0" fontId="71" fillId="0" borderId="18" applyNumberFormat="0" applyFill="0" applyAlignment="0" applyProtection="0"/>
    <xf numFmtId="0" fontId="59" fillId="0" borderId="0" applyNumberFormat="0" applyFill="0" applyBorder="0" applyAlignment="0" applyProtection="0"/>
    <xf numFmtId="0" fontId="31" fillId="0" borderId="0" applyNumberFormat="0" applyFill="0" applyBorder="0" applyAlignment="0" applyProtection="0"/>
    <xf numFmtId="0" fontId="59" fillId="0" borderId="0" applyNumberFormat="0" applyFill="0" applyBorder="0" applyAlignment="0" applyProtection="0"/>
    <xf numFmtId="0" fontId="7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45"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35" fillId="6" borderId="8"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60" fillId="39" borderId="14" applyNumberFormat="0" applyAlignment="0" applyProtection="0"/>
    <xf numFmtId="0" fontId="72" fillId="39" borderId="14" applyNumberFormat="0" applyAlignment="0" applyProtection="0"/>
    <xf numFmtId="0" fontId="72" fillId="39" borderId="14" applyNumberFormat="0" applyAlignment="0" applyProtection="0"/>
    <xf numFmtId="0" fontId="72" fillId="39" borderId="14" applyNumberFormat="0" applyAlignment="0" applyProtection="0"/>
    <xf numFmtId="0" fontId="61" fillId="0" borderId="19" applyNumberFormat="0" applyFill="0" applyAlignment="0" applyProtection="0"/>
    <xf numFmtId="0" fontId="38" fillId="0" borderId="10" applyNumberFormat="0" applyFill="0" applyAlignment="0" applyProtection="0"/>
    <xf numFmtId="0" fontId="61" fillId="0" borderId="19" applyNumberFormat="0" applyFill="0" applyAlignment="0" applyProtection="0"/>
    <xf numFmtId="0" fontId="73" fillId="0" borderId="19" applyNumberFormat="0" applyFill="0" applyAlignment="0" applyProtection="0"/>
    <xf numFmtId="0" fontId="62" fillId="54" borderId="0" applyNumberFormat="0" applyBorder="0" applyAlignment="0" applyProtection="0"/>
    <xf numFmtId="0" fontId="34" fillId="5" borderId="0" applyNumberFormat="0" applyBorder="0" applyAlignment="0" applyProtection="0"/>
    <xf numFmtId="0" fontId="62" fillId="54" borderId="0" applyNumberFormat="0" applyBorder="0" applyAlignment="0" applyProtection="0"/>
    <xf numFmtId="0" fontId="74" fillId="54"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8" fillId="0" borderId="0"/>
    <xf numFmtId="0" fontId="11" fillId="0" borderId="0"/>
    <xf numFmtId="0" fontId="11" fillId="0" borderId="0"/>
    <xf numFmtId="0" fontId="48" fillId="0" borderId="0"/>
    <xf numFmtId="0" fontId="77" fillId="0" borderId="0"/>
    <xf numFmtId="0" fontId="77" fillId="0" borderId="0"/>
    <xf numFmtId="0" fontId="26" fillId="0" borderId="0"/>
    <xf numFmtId="0" fontId="14" fillId="0" borderId="0"/>
    <xf numFmtId="0" fontId="77" fillId="0" borderId="0"/>
    <xf numFmtId="0" fontId="14" fillId="0" borderId="0"/>
    <xf numFmtId="0" fontId="23" fillId="0" borderId="0"/>
    <xf numFmtId="0" fontId="11" fillId="0" borderId="0"/>
    <xf numFmtId="0" fontId="23" fillId="0" borderId="0"/>
    <xf numFmtId="0" fontId="11" fillId="0" borderId="0"/>
    <xf numFmtId="0" fontId="14" fillId="0" borderId="0"/>
    <xf numFmtId="0" fontId="11" fillId="0" borderId="0"/>
    <xf numFmtId="0" fontId="14" fillId="0" borderId="0"/>
    <xf numFmtId="0" fontId="22" fillId="0" borderId="0"/>
    <xf numFmtId="0" fontId="11" fillId="0" borderId="0"/>
    <xf numFmtId="0" fontId="14" fillId="0" borderId="0"/>
    <xf numFmtId="0" fontId="11" fillId="0" borderId="0"/>
    <xf numFmtId="0" fontId="49" fillId="0" borderId="0"/>
    <xf numFmtId="0" fontId="44" fillId="0" borderId="0"/>
    <xf numFmtId="0" fontId="11" fillId="0" borderId="0"/>
    <xf numFmtId="0" fontId="4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48" fillId="0" borderId="0"/>
    <xf numFmtId="0" fontId="14" fillId="0" borderId="0"/>
    <xf numFmtId="0" fontId="14" fillId="0" borderId="0"/>
    <xf numFmtId="0" fontId="48" fillId="0" borderId="0"/>
    <xf numFmtId="0" fontId="15" fillId="0" borderId="0"/>
    <xf numFmtId="0" fontId="23" fillId="0" borderId="0"/>
    <xf numFmtId="0" fontId="23" fillId="0" borderId="0"/>
    <xf numFmtId="0" fontId="23" fillId="0" borderId="0"/>
    <xf numFmtId="0" fontId="2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4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9" borderId="12"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48" fillId="55" borderId="20" applyNumberFormat="0" applyFont="0" applyAlignment="0" applyProtection="0"/>
    <xf numFmtId="0" fontId="14" fillId="55" borderId="20" applyNumberFormat="0" applyFont="0" applyAlignment="0" applyProtection="0"/>
    <xf numFmtId="0" fontId="14" fillId="55" borderId="20" applyNumberFormat="0" applyFont="0" applyAlignment="0" applyProtection="0"/>
    <xf numFmtId="0" fontId="14" fillId="55" borderId="20" applyNumberFormat="0" applyFon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36" fillId="7" borderId="9"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63" fillId="52" borderId="21" applyNumberFormat="0" applyAlignment="0" applyProtection="0"/>
    <xf numFmtId="0" fontId="75" fillId="52" borderId="21" applyNumberFormat="0" applyAlignment="0" applyProtection="0"/>
    <xf numFmtId="0" fontId="75" fillId="52" borderId="21" applyNumberFormat="0" applyAlignment="0" applyProtection="0"/>
    <xf numFmtId="9" fontId="4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5" fillId="0" borderId="0" applyFont="0" applyFill="0" applyBorder="0" applyAlignment="0" applyProtection="0"/>
    <xf numFmtId="9" fontId="44" fillId="0" borderId="0" applyFont="0" applyFill="0" applyBorder="0" applyAlignment="0" applyProtection="0"/>
    <xf numFmtId="9" fontId="15"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8" fillId="0" borderId="0" applyFont="0" applyFill="0" applyBorder="0" applyAlignment="0" applyProtection="0"/>
    <xf numFmtId="9" fontId="48" fillId="0" borderId="0" applyFont="0" applyFill="0" applyBorder="0" applyAlignment="0" applyProtection="0"/>
    <xf numFmtId="9" fontId="2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8" fillId="0" borderId="0" applyFont="0" applyFill="0" applyBorder="0" applyAlignment="0" applyProtection="0"/>
    <xf numFmtId="41" fontId="15" fillId="0" borderId="24">
      <alignment horizontal="left"/>
    </xf>
    <xf numFmtId="0" fontId="46" fillId="0" borderId="0" applyNumberFormat="0" applyFill="0" applyBorder="0" applyAlignment="0" applyProtection="0"/>
    <xf numFmtId="0" fontId="28" fillId="0" borderId="0" applyNumberFormat="0" applyFill="0" applyBorder="0" applyAlignment="0" applyProtection="0"/>
    <xf numFmtId="0" fontId="46" fillId="0" borderId="0" applyNumberFormat="0" applyFill="0" applyBorder="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42" fillId="0" borderId="13"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64" fillId="0" borderId="0" applyNumberFormat="0" applyFill="0" applyBorder="0" applyAlignment="0" applyProtection="0"/>
    <xf numFmtId="0" fontId="40" fillId="0" borderId="0" applyNumberFormat="0" applyFill="0" applyBorder="0" applyAlignment="0" applyProtection="0"/>
    <xf numFmtId="0" fontId="64" fillId="0" borderId="0" applyNumberFormat="0" applyFill="0" applyBorder="0" applyAlignment="0" applyProtection="0"/>
    <xf numFmtId="0" fontId="76" fillId="0" borderId="0" applyNumberFormat="0" applyFill="0" applyBorder="0" applyAlignment="0" applyProtection="0"/>
    <xf numFmtId="0" fontId="10" fillId="0" borderId="0"/>
    <xf numFmtId="0" fontId="10" fillId="0" borderId="0"/>
    <xf numFmtId="0" fontId="9" fillId="0" borderId="0"/>
    <xf numFmtId="43" fontId="9" fillId="0" borderId="0" applyFont="0" applyFill="0" applyBorder="0" applyAlignment="0" applyProtection="0"/>
    <xf numFmtId="0" fontId="8"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83" fillId="0" borderId="0"/>
    <xf numFmtId="0" fontId="14" fillId="0" borderId="0"/>
    <xf numFmtId="0" fontId="14"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4" fillId="34" borderId="0" applyNumberFormat="0" applyBorder="0" applyAlignment="0" applyProtection="0"/>
    <xf numFmtId="0" fontId="84" fillId="3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4" fillId="36" borderId="0" applyNumberFormat="0" applyBorder="0" applyAlignment="0" applyProtection="0"/>
    <xf numFmtId="0" fontId="84" fillId="36"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4" fillId="37" borderId="0" applyNumberFormat="0" applyBorder="0" applyAlignment="0" applyProtection="0"/>
    <xf numFmtId="0" fontId="84" fillId="3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3" fillId="27" borderId="0" applyNumberFormat="0" applyBorder="0" applyAlignment="0" applyProtection="0"/>
    <xf numFmtId="0" fontId="84" fillId="38" borderId="0" applyNumberFormat="0" applyBorder="0" applyAlignment="0" applyProtection="0"/>
    <xf numFmtId="0" fontId="84" fillId="38"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4" fillId="39" borderId="0" applyNumberFormat="0" applyBorder="0" applyAlignment="0" applyProtection="0"/>
    <xf numFmtId="0" fontId="84" fillId="39"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4" fillId="42" borderId="0" applyNumberFormat="0" applyBorder="0" applyAlignment="0" applyProtection="0"/>
    <xf numFmtId="0" fontId="84" fillId="42"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3" fillId="24" borderId="0" applyNumberFormat="0" applyBorder="0" applyAlignment="0" applyProtection="0"/>
    <xf numFmtId="0" fontId="84" fillId="37" borderId="0" applyNumberFormat="0" applyBorder="0" applyAlignment="0" applyProtection="0"/>
    <xf numFmtId="0" fontId="84" fillId="3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4" fillId="40" borderId="0" applyNumberFormat="0" applyBorder="0" applyAlignment="0" applyProtection="0"/>
    <xf numFmtId="0" fontId="84" fillId="4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43" borderId="0" applyNumberFormat="0" applyBorder="0" applyAlignment="0" applyProtection="0"/>
    <xf numFmtId="0" fontId="84" fillId="4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6" fillId="44" borderId="0" applyNumberFormat="0" applyBorder="0" applyAlignment="0" applyProtection="0"/>
    <xf numFmtId="0" fontId="86" fillId="44"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6" fillId="41" borderId="0" applyNumberFormat="0" applyBorder="0" applyAlignment="0" applyProtection="0"/>
    <xf numFmtId="0" fontId="86" fillId="4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45" borderId="0" applyNumberFormat="0" applyBorder="0" applyAlignment="0" applyProtection="0"/>
    <xf numFmtId="0" fontId="86" fillId="45"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6" fillId="47" borderId="0" applyNumberFormat="0" applyBorder="0" applyAlignment="0" applyProtection="0"/>
    <xf numFmtId="0" fontId="86" fillId="47"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6" fillId="48" borderId="0" applyNumberFormat="0" applyBorder="0" applyAlignment="0" applyProtection="0"/>
    <xf numFmtId="0" fontId="86" fillId="48"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6" fillId="50" borderId="0" applyNumberFormat="0" applyBorder="0" applyAlignment="0" applyProtection="0"/>
    <xf numFmtId="0" fontId="86" fillId="50"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45" borderId="0" applyNumberFormat="0" applyBorder="0" applyAlignment="0" applyProtection="0"/>
    <xf numFmtId="0" fontId="86" fillId="4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6" fillId="46" borderId="0" applyNumberFormat="0" applyBorder="0" applyAlignment="0" applyProtection="0"/>
    <xf numFmtId="0" fontId="86" fillId="46"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89" fillId="7" borderId="8"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0" fillId="52" borderId="26"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1" fillId="8" borderId="11" applyNumberFormat="0" applyAlignment="0" applyProtection="0"/>
    <xf numFmtId="0" fontId="92" fillId="53" borderId="15" applyNumberFormat="0" applyAlignment="0" applyProtection="0"/>
    <xf numFmtId="0" fontId="92" fillId="53" borderId="15" applyNumberFormat="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 fillId="0" borderId="0" applyFont="0" applyFill="0" applyBorder="0" applyAlignment="0" applyProtection="0"/>
    <xf numFmtId="43" fontId="9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3" fillId="0" borderId="0" applyFont="0" applyFill="0" applyBorder="0" applyAlignment="0" applyProtection="0"/>
    <xf numFmtId="43" fontId="9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4"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5"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3" fillId="0" borderId="0" applyFont="0" applyFill="0" applyBorder="0" applyAlignment="0" applyProtection="0"/>
    <xf numFmtId="43" fontId="96"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97" fillId="0" borderId="0" applyFont="0" applyFill="0" applyBorder="0" applyAlignment="0" applyProtection="0"/>
    <xf numFmtId="3" fontId="14" fillId="0" borderId="0" applyFont="0" applyFill="0" applyBorder="0" applyAlignment="0" applyProtection="0"/>
    <xf numFmtId="0" fontId="98" fillId="0" borderId="0"/>
    <xf numFmtId="44" fontId="95" fillId="0" borderId="0" applyFont="0" applyFill="0" applyBorder="0" applyAlignment="0" applyProtection="0"/>
    <xf numFmtId="44" fontId="96" fillId="0" borderId="0" applyFont="0" applyFill="0" applyBorder="0" applyAlignment="0" applyProtection="0"/>
    <xf numFmtId="44" fontId="96" fillId="0" borderId="0" applyFont="0" applyFill="0" applyBorder="0" applyAlignment="0" applyProtection="0"/>
    <xf numFmtId="44" fontId="83" fillId="0" borderId="0" applyFont="0" applyFill="0" applyBorder="0" applyAlignment="0" applyProtection="0"/>
    <xf numFmtId="44" fontId="99"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7" fillId="0" borderId="0" applyFont="0" applyFill="0" applyBorder="0" applyAlignment="0" applyProtection="0"/>
    <xf numFmtId="44" fontId="7" fillId="0" borderId="0" applyFont="0" applyFill="0" applyBorder="0" applyAlignment="0" applyProtection="0"/>
    <xf numFmtId="44" fontId="77" fillId="0" borderId="0" applyFont="0" applyFill="0" applyBorder="0" applyAlignment="0" applyProtection="0"/>
    <xf numFmtId="44" fontId="7" fillId="0" borderId="0" applyFont="0" applyFill="0" applyBorder="0" applyAlignment="0" applyProtection="0"/>
    <xf numFmtId="44" fontId="8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94" fillId="0" borderId="0" applyFont="0" applyFill="0" applyBorder="0" applyAlignment="0" applyProtection="0"/>
    <xf numFmtId="5" fontId="100" fillId="0" borderId="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98" fillId="0" borderId="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3" fillId="3" borderId="0" applyNumberFormat="0" applyBorder="0" applyAlignment="0" applyProtection="0"/>
    <xf numFmtId="0" fontId="104" fillId="36" borderId="0" applyNumberFormat="0" applyBorder="0" applyAlignment="0" applyProtection="0"/>
    <xf numFmtId="0" fontId="104" fillId="36" borderId="0" applyNumberFormat="0" applyBorder="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105" fillId="0" borderId="5" applyNumberFormat="0" applyFill="0" applyAlignment="0" applyProtection="0"/>
    <xf numFmtId="0" fontId="69" fillId="0" borderId="16" applyNumberFormat="0" applyFill="0" applyAlignment="0" applyProtection="0"/>
    <xf numFmtId="0" fontId="69" fillId="0" borderId="1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106" fillId="0" borderId="6" applyNumberFormat="0" applyFill="0" applyAlignment="0" applyProtection="0"/>
    <xf numFmtId="0" fontId="70" fillId="0" borderId="17" applyNumberFormat="0" applyFill="0" applyAlignment="0" applyProtection="0"/>
    <xf numFmtId="0" fontId="70" fillId="0" borderId="1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107" fillId="0" borderId="7" applyNumberFormat="0" applyFill="0" applyAlignment="0" applyProtection="0"/>
    <xf numFmtId="0" fontId="71" fillId="0" borderId="18" applyNumberFormat="0" applyFill="0" applyAlignment="0" applyProtection="0"/>
    <xf numFmtId="0" fontId="71" fillId="0" borderId="18" applyNumberForma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8" fillId="6" borderId="8"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09" fillId="39" borderId="26" applyNumberFormat="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0" fillId="0" borderId="10" applyNumberFormat="0" applyFill="0" applyAlignment="0" applyProtection="0"/>
    <xf numFmtId="0" fontId="111" fillId="0" borderId="19" applyNumberFormat="0" applyFill="0" applyAlignment="0" applyProtection="0"/>
    <xf numFmtId="0" fontId="111" fillId="0" borderId="19" applyNumberFormat="0" applyFill="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2" fillId="5" borderId="0" applyNumberFormat="0" applyBorder="0" applyAlignment="0" applyProtection="0"/>
    <xf numFmtId="0" fontId="113" fillId="54" borderId="0" applyNumberFormat="0" applyBorder="0" applyAlignment="0" applyProtection="0"/>
    <xf numFmtId="0" fontId="113" fillId="54" borderId="0" applyNumberFormat="0" applyBorder="0" applyAlignment="0" applyProtection="0"/>
    <xf numFmtId="0" fontId="94" fillId="0" borderId="0"/>
    <xf numFmtId="0" fontId="83" fillId="0" borderId="0"/>
    <xf numFmtId="0" fontId="83" fillId="0" borderId="0"/>
    <xf numFmtId="0" fontId="83" fillId="0" borderId="0"/>
    <xf numFmtId="0" fontId="23" fillId="0" borderId="0"/>
    <xf numFmtId="0" fontId="94" fillId="0" borderId="0"/>
    <xf numFmtId="0" fontId="48" fillId="0" borderId="0"/>
    <xf numFmtId="0" fontId="14" fillId="0" borderId="0"/>
    <xf numFmtId="0" fontId="14" fillId="0" borderId="0"/>
    <xf numFmtId="0" fontId="7" fillId="0" borderId="0"/>
    <xf numFmtId="0" fontId="93" fillId="0" borderId="0"/>
    <xf numFmtId="0" fontId="93" fillId="0" borderId="0"/>
    <xf numFmtId="0" fontId="93" fillId="0" borderId="0"/>
    <xf numFmtId="0" fontId="93" fillId="0" borderId="0"/>
    <xf numFmtId="0" fontId="14" fillId="0" borderId="0"/>
    <xf numFmtId="0" fontId="7" fillId="0" borderId="0"/>
    <xf numFmtId="0" fontId="7" fillId="0" borderId="0"/>
    <xf numFmtId="0" fontId="14" fillId="0" borderId="0"/>
    <xf numFmtId="0" fontId="95" fillId="0" borderId="0"/>
    <xf numFmtId="0" fontId="95" fillId="0" borderId="0"/>
    <xf numFmtId="0" fontId="14" fillId="0" borderId="0"/>
    <xf numFmtId="0" fontId="27" fillId="0" borderId="0"/>
    <xf numFmtId="0" fontId="14" fillId="0" borderId="0"/>
    <xf numFmtId="0" fontId="94" fillId="0" borderId="0"/>
    <xf numFmtId="0" fontId="14" fillId="0" borderId="0"/>
    <xf numFmtId="0" fontId="7" fillId="0" borderId="0"/>
    <xf numFmtId="0" fontId="7" fillId="0" borderId="0"/>
    <xf numFmtId="0" fontId="77" fillId="0" borderId="0"/>
    <xf numFmtId="0" fontId="27" fillId="0" borderId="0"/>
    <xf numFmtId="0" fontId="77" fillId="0" borderId="0"/>
    <xf numFmtId="0" fontId="83" fillId="0" borderId="0"/>
    <xf numFmtId="0" fontId="7" fillId="0" borderId="0"/>
    <xf numFmtId="0" fontId="93" fillId="0" borderId="0"/>
    <xf numFmtId="0" fontId="7" fillId="0" borderId="0"/>
    <xf numFmtId="0" fontId="7" fillId="0" borderId="0"/>
    <xf numFmtId="0" fontId="93" fillId="0" borderId="0"/>
    <xf numFmtId="0" fontId="7" fillId="0" borderId="0"/>
    <xf numFmtId="0" fontId="7" fillId="0" borderId="0"/>
    <xf numFmtId="0" fontId="93" fillId="0" borderId="0"/>
    <xf numFmtId="0" fontId="93" fillId="0" borderId="0"/>
    <xf numFmtId="0" fontId="93" fillId="0" borderId="0"/>
    <xf numFmtId="0" fontId="7" fillId="0" borderId="0"/>
    <xf numFmtId="0" fontId="93" fillId="0" borderId="0"/>
    <xf numFmtId="0" fontId="7" fillId="0" borderId="0"/>
    <xf numFmtId="0" fontId="93" fillId="0" borderId="0"/>
    <xf numFmtId="169" fontId="114" fillId="0" borderId="0"/>
    <xf numFmtId="169" fontId="114" fillId="0" borderId="0"/>
    <xf numFmtId="0" fontId="94" fillId="0" borderId="0"/>
    <xf numFmtId="0" fontId="77" fillId="0" borderId="0"/>
    <xf numFmtId="0" fontId="115" fillId="0" borderId="0"/>
    <xf numFmtId="0" fontId="7" fillId="0" borderId="0"/>
    <xf numFmtId="0" fontId="27" fillId="0" borderId="0"/>
    <xf numFmtId="0" fontId="27" fillId="0" borderId="0"/>
    <xf numFmtId="0" fontId="27" fillId="0" borderId="0"/>
    <xf numFmtId="0" fontId="97" fillId="0" borderId="0"/>
    <xf numFmtId="0" fontId="7" fillId="0" borderId="0"/>
    <xf numFmtId="0" fontId="7" fillId="0" borderId="0"/>
    <xf numFmtId="0" fontId="7" fillId="0" borderId="0"/>
    <xf numFmtId="0" fontId="83" fillId="0" borderId="0"/>
    <xf numFmtId="0" fontId="14" fillId="0" borderId="0"/>
    <xf numFmtId="0" fontId="77" fillId="0" borderId="0"/>
    <xf numFmtId="0" fontId="77" fillId="0" borderId="0"/>
    <xf numFmtId="0" fontId="77" fillId="0" borderId="0"/>
    <xf numFmtId="0" fontId="77" fillId="0" borderId="0"/>
    <xf numFmtId="0" fontId="14" fillId="0" borderId="0"/>
    <xf numFmtId="0" fontId="77" fillId="0" borderId="0"/>
    <xf numFmtId="0" fontId="77" fillId="0" borderId="0"/>
    <xf numFmtId="0" fontId="77" fillId="0" borderId="0"/>
    <xf numFmtId="0" fontId="77" fillId="0" borderId="0"/>
    <xf numFmtId="37" fontId="116" fillId="0" borderId="0"/>
    <xf numFmtId="37" fontId="116" fillId="0" borderId="0"/>
    <xf numFmtId="0" fontId="77" fillId="0" borderId="0"/>
    <xf numFmtId="0" fontId="77" fillId="0" borderId="0"/>
    <xf numFmtId="0" fontId="77" fillId="0" borderId="0"/>
    <xf numFmtId="0" fontId="7" fillId="0" borderId="0"/>
    <xf numFmtId="0" fontId="77" fillId="0" borderId="0"/>
    <xf numFmtId="0" fontId="77" fillId="0" borderId="0"/>
    <xf numFmtId="0" fontId="14" fillId="0" borderId="0"/>
    <xf numFmtId="0" fontId="99" fillId="0" borderId="0"/>
    <xf numFmtId="0" fontId="77" fillId="0" borderId="0"/>
    <xf numFmtId="0" fontId="117" fillId="0" borderId="0"/>
    <xf numFmtId="0" fontId="94" fillId="0" borderId="0"/>
    <xf numFmtId="0" fontId="94" fillId="0" borderId="0"/>
    <xf numFmtId="0" fontId="7" fillId="0" borderId="0"/>
    <xf numFmtId="0" fontId="94" fillId="0" borderId="0"/>
    <xf numFmtId="0" fontId="94" fillId="0" borderId="0"/>
    <xf numFmtId="0" fontId="94" fillId="0" borderId="0"/>
    <xf numFmtId="0" fontId="7" fillId="0" borderId="0"/>
    <xf numFmtId="0" fontId="95" fillId="0" borderId="0"/>
    <xf numFmtId="0" fontId="95" fillId="0" borderId="0"/>
    <xf numFmtId="0" fontId="7" fillId="0" borderId="0"/>
    <xf numFmtId="0" fontId="95" fillId="0" borderId="0"/>
    <xf numFmtId="0" fontId="95" fillId="0" borderId="0"/>
    <xf numFmtId="0" fontId="7" fillId="0" borderId="0"/>
    <xf numFmtId="0" fontId="83" fillId="0" borderId="0"/>
    <xf numFmtId="0" fontId="83" fillId="0" borderId="0"/>
    <xf numFmtId="0" fontId="7" fillId="0" borderId="0"/>
    <xf numFmtId="0" fontId="83" fillId="0" borderId="0"/>
    <xf numFmtId="0" fontId="83" fillId="0" borderId="0"/>
    <xf numFmtId="0" fontId="83" fillId="0" borderId="0"/>
    <xf numFmtId="0" fontId="7" fillId="0" borderId="0"/>
    <xf numFmtId="0" fontId="77" fillId="0" borderId="0"/>
    <xf numFmtId="0" fontId="77" fillId="0" borderId="0"/>
    <xf numFmtId="0" fontId="14" fillId="0" borderId="0"/>
    <xf numFmtId="0" fontId="77" fillId="0" borderId="0"/>
    <xf numFmtId="0" fontId="83" fillId="0" borderId="0"/>
    <xf numFmtId="0" fontId="83" fillId="0" borderId="0"/>
    <xf numFmtId="0" fontId="83" fillId="0" borderId="0"/>
    <xf numFmtId="0" fontId="83" fillId="0" borderId="0"/>
    <xf numFmtId="0" fontId="14" fillId="0" borderId="0"/>
    <xf numFmtId="0" fontId="83" fillId="9" borderId="12" applyNumberFormat="0" applyFont="0" applyAlignment="0" applyProtection="0"/>
    <xf numFmtId="0" fontId="83" fillId="9" borderId="12" applyNumberFormat="0" applyFont="0" applyAlignment="0" applyProtection="0"/>
    <xf numFmtId="0" fontId="7"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3" fillId="9" borderId="12"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84" fillId="55" borderId="27" applyNumberFormat="0" applyFon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8" fillId="7" borderId="9"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0" fontId="119" fillId="52" borderId="28" applyNumberFormat="0" applyAlignment="0" applyProtection="0"/>
    <xf numFmtId="9" fontId="95" fillId="0" borderId="0" applyFont="0" applyFill="0" applyBorder="0" applyAlignment="0" applyProtection="0"/>
    <xf numFmtId="9" fontId="9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3"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83"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8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14"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93"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95"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48" fillId="0" borderId="0" applyFont="0" applyFill="0" applyBorder="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0" fillId="0" borderId="13"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1" fillId="0" borderId="29"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95"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43" fontId="23" fillId="0" borderId="0" applyFont="0" applyFill="0" applyBorder="0" applyAlignment="0" applyProtection="0"/>
    <xf numFmtId="9" fontId="23" fillId="0" borderId="0" applyFont="0" applyFill="0" applyBorder="0" applyAlignment="0" applyProtection="0"/>
    <xf numFmtId="9" fontId="135" fillId="0" borderId="0" applyFont="0" applyFill="0" applyBorder="0" applyAlignment="0" applyProtection="0"/>
    <xf numFmtId="0" fontId="5" fillId="0" borderId="0"/>
  </cellStyleXfs>
  <cellXfs count="221">
    <xf numFmtId="0" fontId="0" fillId="0" borderId="0" xfId="0"/>
    <xf numFmtId="0" fontId="124" fillId="0" borderId="0" xfId="0" applyFont="1"/>
    <xf numFmtId="0" fontId="125" fillId="57" borderId="32" xfId="0" applyFont="1" applyFill="1" applyBorder="1" applyAlignment="1">
      <alignment horizontal="centerContinuous" vertical="center"/>
    </xf>
    <xf numFmtId="0" fontId="125" fillId="57" borderId="48" xfId="0" applyFont="1" applyFill="1" applyBorder="1" applyAlignment="1">
      <alignment horizontal="centerContinuous" vertical="center"/>
    </xf>
    <xf numFmtId="0" fontId="126" fillId="57" borderId="56" xfId="0" applyFont="1" applyFill="1" applyBorder="1" applyAlignment="1">
      <alignment horizontal="centerContinuous" vertical="center"/>
    </xf>
    <xf numFmtId="0" fontId="124" fillId="0" borderId="4" xfId="0" applyFont="1" applyBorder="1"/>
    <xf numFmtId="0" fontId="125" fillId="57" borderId="30" xfId="0" applyFont="1" applyFill="1" applyBorder="1" applyAlignment="1">
      <alignment horizontal="centerContinuous" vertical="center"/>
    </xf>
    <xf numFmtId="0" fontId="125" fillId="57" borderId="54" xfId="0" applyFont="1" applyFill="1" applyBorder="1" applyAlignment="1">
      <alignment horizontal="centerContinuous" vertical="center"/>
    </xf>
    <xf numFmtId="0" fontId="125" fillId="57" borderId="55" xfId="0" applyFont="1" applyFill="1" applyBorder="1" applyAlignment="1">
      <alignment horizontal="centerContinuous" vertical="center"/>
    </xf>
    <xf numFmtId="0" fontId="125" fillId="61" borderId="35" xfId="0" applyFont="1" applyFill="1" applyBorder="1"/>
    <xf numFmtId="0" fontId="125" fillId="61" borderId="36" xfId="0" applyFont="1" applyFill="1" applyBorder="1"/>
    <xf numFmtId="0" fontId="125" fillId="61" borderId="37" xfId="0" applyFont="1" applyFill="1" applyBorder="1"/>
    <xf numFmtId="0" fontId="125" fillId="60" borderId="32" xfId="0" applyFont="1" applyFill="1" applyBorder="1" applyAlignment="1">
      <alignment horizontal="center"/>
    </xf>
    <xf numFmtId="0" fontId="124" fillId="0" borderId="41" xfId="0" applyFont="1" applyBorder="1" applyAlignment="1">
      <alignment vertical="center"/>
    </xf>
    <xf numFmtId="0" fontId="124" fillId="0" borderId="41" xfId="0" applyFont="1" applyBorder="1" applyAlignment="1">
      <alignment vertical="center" wrapText="1"/>
    </xf>
    <xf numFmtId="0" fontId="39" fillId="61" borderId="35" xfId="0" applyFont="1" applyFill="1" applyBorder="1"/>
    <xf numFmtId="0" fontId="39" fillId="61" borderId="36" xfId="0" applyFont="1" applyFill="1" applyBorder="1"/>
    <xf numFmtId="0" fontId="39" fillId="61" borderId="37" xfId="0" applyFont="1" applyFill="1" applyBorder="1"/>
    <xf numFmtId="0" fontId="124" fillId="0" borderId="0" xfId="0" applyFont="1" applyFill="1" applyProtection="1"/>
    <xf numFmtId="0" fontId="124" fillId="0" borderId="0" xfId="0" applyFont="1" applyFill="1" applyAlignment="1" applyProtection="1">
      <alignment wrapText="1"/>
    </xf>
    <xf numFmtId="0" fontId="130" fillId="0" borderId="0" xfId="0" applyFont="1" applyFill="1" applyProtection="1"/>
    <xf numFmtId="0" fontId="130" fillId="0" borderId="0" xfId="0" applyFont="1" applyFill="1" applyAlignment="1" applyProtection="1">
      <alignment wrapText="1"/>
    </xf>
    <xf numFmtId="0" fontId="130" fillId="0" borderId="0" xfId="0" quotePrefix="1" applyFont="1" applyFill="1" applyProtection="1"/>
    <xf numFmtId="0" fontId="131" fillId="0" borderId="0" xfId="0" applyFont="1" applyFill="1" applyAlignment="1" applyProtection="1">
      <alignment wrapText="1"/>
    </xf>
    <xf numFmtId="0" fontId="40" fillId="0" borderId="0" xfId="0" applyFont="1" applyFill="1" applyAlignment="1" applyProtection="1">
      <alignment wrapText="1"/>
    </xf>
    <xf numFmtId="0" fontId="43" fillId="0" borderId="0" xfId="0" applyNumberFormat="1" applyFont="1" applyFill="1" applyAlignment="1" applyProtection="1">
      <alignment wrapText="1"/>
    </xf>
    <xf numFmtId="0" fontId="43" fillId="0" borderId="0" xfId="0" applyFont="1" applyFill="1" applyProtection="1"/>
    <xf numFmtId="0" fontId="130" fillId="0" borderId="0" xfId="0" applyFont="1" applyFill="1" applyAlignment="1" applyProtection="1">
      <alignment horizontal="left" vertical="top" wrapText="1"/>
    </xf>
    <xf numFmtId="0" fontId="130" fillId="0" borderId="0" xfId="0" quotePrefix="1" applyFont="1" applyFill="1" applyAlignment="1" applyProtection="1">
      <alignment wrapText="1"/>
    </xf>
    <xf numFmtId="7" fontId="130" fillId="0" borderId="0" xfId="0" applyNumberFormat="1" applyFont="1" applyFill="1" applyBorder="1" applyAlignment="1" applyProtection="1">
      <alignment horizontal="left" vertical="center"/>
    </xf>
    <xf numFmtId="165" fontId="130" fillId="0" borderId="0" xfId="0" applyNumberFormat="1" applyFont="1" applyFill="1" applyAlignment="1" applyProtection="1">
      <alignment wrapText="1"/>
    </xf>
    <xf numFmtId="0" fontId="130" fillId="0" borderId="0" xfId="0" applyFont="1" applyAlignment="1" applyProtection="1">
      <alignment horizontal="left"/>
    </xf>
    <xf numFmtId="0" fontId="130" fillId="0" borderId="0" xfId="0" applyFont="1" applyProtection="1"/>
    <xf numFmtId="165" fontId="130" fillId="0" borderId="0" xfId="0" applyNumberFormat="1" applyFont="1" applyAlignment="1" applyProtection="1">
      <alignment horizontal="center"/>
    </xf>
    <xf numFmtId="0" fontId="130" fillId="0" borderId="0" xfId="0" applyFont="1" applyAlignment="1" applyProtection="1">
      <alignment wrapText="1"/>
    </xf>
    <xf numFmtId="7" fontId="130" fillId="0" borderId="0" xfId="0" quotePrefix="1" applyNumberFormat="1" applyFont="1" applyAlignment="1" applyProtection="1">
      <alignment horizontal="center"/>
    </xf>
    <xf numFmtId="0" fontId="130" fillId="0" borderId="0" xfId="0" quotePrefix="1" applyFont="1" applyProtection="1"/>
    <xf numFmtId="40" fontId="130" fillId="0" borderId="0" xfId="0" applyNumberFormat="1" applyFont="1" applyAlignment="1" applyProtection="1">
      <alignment horizontal="center"/>
    </xf>
    <xf numFmtId="40" fontId="130" fillId="0" borderId="0" xfId="0" applyNumberFormat="1" applyFont="1" applyBorder="1" applyAlignment="1" applyProtection="1">
      <alignment horizontal="center"/>
    </xf>
    <xf numFmtId="8" fontId="130" fillId="0" borderId="0" xfId="0" applyNumberFormat="1" applyFont="1" applyBorder="1" applyAlignment="1" applyProtection="1">
      <alignment horizontal="center"/>
    </xf>
    <xf numFmtId="0" fontId="130" fillId="0" borderId="0" xfId="0" applyFont="1" applyBorder="1" applyAlignment="1" applyProtection="1">
      <alignment horizontal="center"/>
    </xf>
    <xf numFmtId="165" fontId="130" fillId="0" borderId="0" xfId="0" applyNumberFormat="1" applyFont="1" applyBorder="1" applyAlignment="1" applyProtection="1">
      <alignment horizontal="center"/>
    </xf>
    <xf numFmtId="2" fontId="130" fillId="0" borderId="0" xfId="0" applyNumberFormat="1" applyFont="1" applyAlignment="1" applyProtection="1">
      <alignment wrapText="1"/>
    </xf>
    <xf numFmtId="8" fontId="130" fillId="0" borderId="0" xfId="0" applyNumberFormat="1" applyFont="1" applyAlignment="1" applyProtection="1">
      <alignment horizontal="center"/>
    </xf>
    <xf numFmtId="0" fontId="130" fillId="0" borderId="0" xfId="0" applyFont="1" applyAlignment="1" applyProtection="1">
      <alignment horizontal="center"/>
    </xf>
    <xf numFmtId="0" fontId="132" fillId="57" borderId="32" xfId="0" applyFont="1" applyFill="1" applyBorder="1" applyAlignment="1">
      <alignment horizontal="centerContinuous" vertical="center"/>
    </xf>
    <xf numFmtId="0" fontId="39" fillId="57" borderId="55" xfId="0" applyFont="1" applyFill="1" applyBorder="1" applyAlignment="1">
      <alignment horizontal="centerContinuous" vertical="center"/>
    </xf>
    <xf numFmtId="0" fontId="132" fillId="57" borderId="32" xfId="0" applyFont="1" applyFill="1" applyBorder="1" applyAlignment="1">
      <alignment horizontal="center" vertical="center"/>
    </xf>
    <xf numFmtId="0" fontId="39" fillId="57" borderId="55" xfId="0" applyFont="1" applyFill="1" applyBorder="1" applyAlignment="1">
      <alignment horizontal="center" vertical="center"/>
    </xf>
    <xf numFmtId="0" fontId="132" fillId="57" borderId="30" xfId="0" applyFont="1" applyFill="1" applyBorder="1" applyAlignment="1">
      <alignment horizontal="centerContinuous" vertical="center"/>
    </xf>
    <xf numFmtId="0" fontId="39" fillId="57" borderId="54" xfId="0" applyFont="1" applyFill="1" applyBorder="1" applyAlignment="1">
      <alignment horizontal="centerContinuous" vertical="center"/>
    </xf>
    <xf numFmtId="0" fontId="130" fillId="2" borderId="0" xfId="0" applyFont="1" applyFill="1" applyBorder="1" applyAlignment="1" applyProtection="1">
      <alignment horizontal="left" vertical="center"/>
    </xf>
    <xf numFmtId="164" fontId="133" fillId="2" borderId="2" xfId="1" applyNumberFormat="1" applyFont="1" applyFill="1" applyBorder="1" applyAlignment="1" applyProtection="1">
      <alignment horizontal="left" vertical="center"/>
    </xf>
    <xf numFmtId="165" fontId="130" fillId="58" borderId="41" xfId="5" applyNumberFormat="1" applyFont="1" applyFill="1" applyBorder="1" applyAlignment="1" applyProtection="1">
      <alignment horizontal="center"/>
      <protection locked="0"/>
    </xf>
    <xf numFmtId="0" fontId="130" fillId="58" borderId="41" xfId="0" applyFont="1" applyFill="1" applyBorder="1" applyAlignment="1" applyProtection="1">
      <alignment horizontal="center"/>
      <protection locked="0"/>
    </xf>
    <xf numFmtId="0" fontId="133" fillId="0" borderId="1" xfId="0" applyFont="1" applyFill="1" applyBorder="1" applyAlignment="1" applyProtection="1">
      <alignment horizontal="left" vertical="center"/>
    </xf>
    <xf numFmtId="164" fontId="133" fillId="0" borderId="1" xfId="1" applyNumberFormat="1" applyFont="1" applyFill="1" applyBorder="1" applyAlignment="1" applyProtection="1">
      <alignment horizontal="left" vertical="center"/>
    </xf>
    <xf numFmtId="164" fontId="133" fillId="0" borderId="1" xfId="1" applyNumberFormat="1" applyFont="1" applyBorder="1" applyAlignment="1" applyProtection="1">
      <alignment horizontal="left" vertical="center"/>
    </xf>
    <xf numFmtId="0" fontId="130" fillId="0" borderId="0" xfId="0" applyFont="1" applyFill="1" applyBorder="1" applyAlignment="1" applyProtection="1">
      <alignment horizontal="left" vertical="center"/>
    </xf>
    <xf numFmtId="164" fontId="133" fillId="0" borderId="0" xfId="1" applyNumberFormat="1" applyFont="1" applyFill="1" applyBorder="1" applyAlignment="1" applyProtection="1">
      <alignment horizontal="left" vertical="center"/>
    </xf>
    <xf numFmtId="164" fontId="133" fillId="2" borderId="0" xfId="1" applyNumberFormat="1" applyFont="1" applyFill="1" applyBorder="1" applyAlignment="1" applyProtection="1">
      <alignment horizontal="left" vertical="center"/>
    </xf>
    <xf numFmtId="167" fontId="130" fillId="59" borderId="41" xfId="1" applyNumberFormat="1" applyFont="1" applyFill="1" applyBorder="1" applyAlignment="1" applyProtection="1">
      <alignment horizontal="center" vertical="center"/>
    </xf>
    <xf numFmtId="165" fontId="130" fillId="0" borderId="41" xfId="5" applyNumberFormat="1" applyFont="1" applyFill="1" applyBorder="1" applyAlignment="1" applyProtection="1">
      <alignment horizontal="center" vertical="center"/>
    </xf>
    <xf numFmtId="165" fontId="130" fillId="0" borderId="41" xfId="0" applyNumberFormat="1" applyFont="1" applyFill="1" applyBorder="1" applyAlignment="1" applyProtection="1">
      <alignment horizontal="center" vertical="center"/>
    </xf>
    <xf numFmtId="165" fontId="130" fillId="0" borderId="45" xfId="5" applyNumberFormat="1" applyFont="1" applyFill="1" applyBorder="1" applyAlignment="1" applyProtection="1">
      <alignment horizontal="center" vertical="center"/>
    </xf>
    <xf numFmtId="0" fontId="130" fillId="2" borderId="1" xfId="0" applyFont="1" applyFill="1" applyBorder="1" applyAlignment="1" applyProtection="1">
      <alignment horizontal="left" vertical="center"/>
    </xf>
    <xf numFmtId="164" fontId="133" fillId="2" borderId="1" xfId="1" applyNumberFormat="1" applyFont="1" applyFill="1" applyBorder="1" applyAlignment="1" applyProtection="1">
      <alignment horizontal="left" vertical="center"/>
    </xf>
    <xf numFmtId="0" fontId="130" fillId="0" borderId="1" xfId="0" applyFont="1" applyFill="1" applyBorder="1" applyAlignment="1" applyProtection="1">
      <alignment horizontal="left" vertical="center"/>
    </xf>
    <xf numFmtId="164" fontId="133" fillId="2" borderId="1" xfId="1" applyNumberFormat="1" applyFont="1" applyFill="1" applyBorder="1" applyAlignment="1" applyProtection="1">
      <alignment horizontal="left" vertical="center" wrapText="1"/>
    </xf>
    <xf numFmtId="164" fontId="133" fillId="2" borderId="0" xfId="1" applyNumberFormat="1" applyFont="1" applyFill="1" applyBorder="1" applyAlignment="1" applyProtection="1">
      <alignment horizontal="left" vertical="center" wrapText="1"/>
    </xf>
    <xf numFmtId="0" fontId="40" fillId="0" borderId="0" xfId="0" quotePrefix="1" applyFont="1" applyFill="1" applyAlignment="1" applyProtection="1">
      <alignment horizontal="center" vertical="center" wrapText="1"/>
    </xf>
    <xf numFmtId="0" fontId="130" fillId="0" borderId="41" xfId="5" applyNumberFormat="1" applyFont="1" applyFill="1" applyBorder="1" applyAlignment="1" applyProtection="1">
      <alignment horizontal="center" vertical="center"/>
    </xf>
    <xf numFmtId="165" fontId="130" fillId="0" borderId="45" xfId="0" applyNumberFormat="1" applyFont="1" applyFill="1" applyBorder="1" applyAlignment="1" applyProtection="1">
      <alignment horizontal="center" vertical="center"/>
    </xf>
    <xf numFmtId="0" fontId="130" fillId="0" borderId="0" xfId="28180" applyFont="1" applyFill="1" applyBorder="1"/>
    <xf numFmtId="0" fontId="130" fillId="0" borderId="0" xfId="28180" applyFont="1" applyFill="1" applyBorder="1" applyAlignment="1">
      <alignment vertical="top"/>
    </xf>
    <xf numFmtId="3" fontId="130" fillId="0" borderId="0" xfId="28180" applyNumberFormat="1" applyFont="1" applyBorder="1"/>
    <xf numFmtId="0" fontId="130" fillId="0" borderId="59" xfId="28180" applyFont="1" applyFill="1" applyBorder="1"/>
    <xf numFmtId="0" fontId="130" fillId="0" borderId="59" xfId="28180" applyFont="1" applyBorder="1"/>
    <xf numFmtId="0" fontId="130" fillId="0" borderId="60" xfId="28180" applyFont="1" applyFill="1" applyBorder="1"/>
    <xf numFmtId="0" fontId="130" fillId="0" borderId="59" xfId="28180" applyFont="1" applyBorder="1" applyAlignment="1">
      <alignment horizontal="center"/>
    </xf>
    <xf numFmtId="0" fontId="4" fillId="0" borderId="59" xfId="28180" applyFont="1" applyBorder="1" applyAlignment="1">
      <alignment horizontal="center"/>
    </xf>
    <xf numFmtId="39" fontId="130" fillId="59" borderId="41" xfId="1" applyNumberFormat="1" applyFont="1" applyFill="1" applyBorder="1" applyAlignment="1" applyProtection="1">
      <alignment horizontal="center" vertical="center"/>
    </xf>
    <xf numFmtId="165" fontId="130" fillId="59" borderId="41" xfId="5" applyNumberFormat="1" applyFont="1" applyFill="1" applyBorder="1" applyAlignment="1" applyProtection="1">
      <alignment horizontal="center" vertical="center"/>
    </xf>
    <xf numFmtId="0" fontId="131" fillId="0" borderId="35" xfId="28180" applyFont="1" applyFill="1" applyBorder="1" applyAlignment="1">
      <alignment horizontal="centerContinuous"/>
    </xf>
    <xf numFmtId="0" fontId="131" fillId="0" borderId="36" xfId="28180" applyFont="1" applyFill="1" applyBorder="1" applyAlignment="1">
      <alignment horizontal="centerContinuous"/>
    </xf>
    <xf numFmtId="0" fontId="131" fillId="0" borderId="37" xfId="28180" applyFont="1" applyFill="1" applyBorder="1" applyAlignment="1">
      <alignment horizontal="centerContinuous"/>
    </xf>
    <xf numFmtId="9" fontId="130" fillId="59" borderId="45" xfId="28179" applyNumberFormat="1"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165" fontId="4" fillId="0" borderId="46" xfId="0" applyNumberFormat="1" applyFont="1" applyFill="1" applyBorder="1" applyAlignment="1" applyProtection="1">
      <alignment horizontal="center" vertical="center"/>
    </xf>
    <xf numFmtId="164" fontId="4" fillId="0" borderId="0" xfId="1" applyNumberFormat="1" applyFont="1" applyFill="1" applyBorder="1" applyAlignment="1" applyProtection="1">
      <alignment horizontal="left" vertical="center"/>
    </xf>
    <xf numFmtId="0" fontId="124" fillId="0" borderId="39" xfId="0" applyFont="1" applyBorder="1" applyAlignment="1">
      <alignment horizontal="center" vertical="center"/>
    </xf>
    <xf numFmtId="0" fontId="124" fillId="0" borderId="44" xfId="0" applyFont="1" applyBorder="1" applyAlignment="1">
      <alignment vertical="center" wrapText="1"/>
    </xf>
    <xf numFmtId="0" fontId="124" fillId="0" borderId="44" xfId="0" applyFont="1" applyBorder="1" applyAlignment="1">
      <alignment horizontal="left" wrapText="1"/>
    </xf>
    <xf numFmtId="0" fontId="124" fillId="0" borderId="44" xfId="0" applyFont="1" applyBorder="1" applyAlignment="1">
      <alignment wrapText="1"/>
    </xf>
    <xf numFmtId="11" fontId="124" fillId="0" borderId="39" xfId="0" applyNumberFormat="1" applyFont="1" applyBorder="1" applyAlignment="1">
      <alignment horizontal="center" vertical="center"/>
    </xf>
    <xf numFmtId="0" fontId="124" fillId="0" borderId="71" xfId="0" applyFont="1" applyBorder="1" applyAlignment="1">
      <alignment horizontal="center" vertical="center"/>
    </xf>
    <xf numFmtId="0" fontId="124" fillId="0" borderId="47" xfId="0" applyFont="1" applyBorder="1" applyAlignment="1">
      <alignment vertical="center"/>
    </xf>
    <xf numFmtId="0" fontId="124" fillId="0" borderId="72" xfId="0" applyFont="1" applyBorder="1" applyAlignment="1">
      <alignment wrapText="1"/>
    </xf>
    <xf numFmtId="0" fontId="124" fillId="56" borderId="25" xfId="26" applyFont="1" applyFill="1" applyBorder="1" applyAlignment="1"/>
    <xf numFmtId="0" fontId="124" fillId="56" borderId="64" xfId="26" applyFont="1" applyFill="1" applyBorder="1" applyAlignment="1">
      <alignment wrapText="1"/>
    </xf>
    <xf numFmtId="0" fontId="124" fillId="56" borderId="25" xfId="26" applyFont="1" applyFill="1" applyBorder="1" applyAlignment="1">
      <alignment wrapText="1"/>
    </xf>
    <xf numFmtId="0" fontId="127" fillId="56" borderId="25" xfId="26" applyFont="1" applyFill="1" applyBorder="1" applyAlignment="1">
      <alignment wrapText="1"/>
    </xf>
    <xf numFmtId="0" fontId="127" fillId="56" borderId="64" xfId="26" applyFont="1" applyFill="1" applyBorder="1" applyAlignment="1">
      <alignment wrapText="1"/>
    </xf>
    <xf numFmtId="0" fontId="124" fillId="56" borderId="25" xfId="26" applyFont="1" applyFill="1" applyBorder="1" applyAlignment="1">
      <alignment horizontal="centerContinuous" vertical="top" wrapText="1"/>
    </xf>
    <xf numFmtId="0" fontId="124" fillId="56" borderId="64" xfId="26" applyFont="1" applyFill="1" applyBorder="1" applyAlignment="1">
      <alignment horizontal="centerContinuous" vertical="top" wrapText="1"/>
    </xf>
    <xf numFmtId="0" fontId="124" fillId="56" borderId="25" xfId="26" applyFont="1" applyFill="1" applyBorder="1" applyAlignment="1">
      <alignment horizontal="centerContinuous" wrapText="1"/>
    </xf>
    <xf numFmtId="0" fontId="124" fillId="56" borderId="64" xfId="26" applyFont="1" applyFill="1" applyBorder="1" applyAlignment="1">
      <alignment horizontal="centerContinuous" wrapText="1"/>
    </xf>
    <xf numFmtId="166" fontId="128" fillId="56" borderId="54" xfId="26" applyNumberFormat="1" applyFont="1" applyFill="1" applyBorder="1" applyAlignment="1">
      <alignment horizontal="centerContinuous" wrapText="1"/>
    </xf>
    <xf numFmtId="166" fontId="128" fillId="56" borderId="56" xfId="26" applyNumberFormat="1" applyFont="1" applyFill="1" applyBorder="1" applyAlignment="1">
      <alignment horizontal="centerContinuous" wrapText="1"/>
    </xf>
    <xf numFmtId="0" fontId="139" fillId="0" borderId="0" xfId="0" applyFont="1"/>
    <xf numFmtId="0" fontId="4" fillId="0" borderId="0" xfId="28180" applyFont="1" applyBorder="1"/>
    <xf numFmtId="0" fontId="4" fillId="0" borderId="0" xfId="28180" applyFont="1" applyFill="1" applyBorder="1"/>
    <xf numFmtId="3" fontId="4" fillId="0" borderId="0" xfId="28180" applyNumberFormat="1" applyFont="1" applyBorder="1" applyAlignment="1">
      <alignment horizontal="centerContinuous"/>
    </xf>
    <xf numFmtId="3" fontId="4" fillId="0" borderId="0" xfId="28180" applyNumberFormat="1" applyFont="1" applyBorder="1"/>
    <xf numFmtId="0" fontId="4" fillId="0" borderId="62" xfId="28180" applyFont="1" applyBorder="1"/>
    <xf numFmtId="44" fontId="4" fillId="0" borderId="61" xfId="5" applyFont="1" applyBorder="1"/>
    <xf numFmtId="0" fontId="4" fillId="0" borderId="62" xfId="28180" applyFont="1" applyBorder="1" applyAlignment="1">
      <alignment horizontal="center"/>
    </xf>
    <xf numFmtId="0" fontId="4" fillId="0" borderId="59" xfId="28180" applyFont="1" applyBorder="1"/>
    <xf numFmtId="0" fontId="4" fillId="0" borderId="59" xfId="28180" applyFont="1" applyFill="1" applyBorder="1"/>
    <xf numFmtId="3" fontId="4" fillId="0" borderId="0" xfId="28180" applyNumberFormat="1" applyFont="1" applyFill="1" applyBorder="1"/>
    <xf numFmtId="0" fontId="4" fillId="0" borderId="59" xfId="28180" applyFont="1" applyFill="1" applyBorder="1" applyAlignment="1">
      <alignment horizontal="center"/>
    </xf>
    <xf numFmtId="49" fontId="42" fillId="59" borderId="58"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0" fontId="42" fillId="59" borderId="58" xfId="0" applyFont="1" applyFill="1" applyBorder="1" applyAlignment="1">
      <alignment horizontal="center" vertical="center" wrapText="1"/>
    </xf>
    <xf numFmtId="0" fontId="42" fillId="59" borderId="37" xfId="0" applyFont="1" applyFill="1" applyBorder="1" applyAlignment="1">
      <alignment horizontal="center" vertical="center" wrapText="1"/>
    </xf>
    <xf numFmtId="0" fontId="4" fillId="0" borderId="0" xfId="0" applyFont="1" applyFill="1" applyProtection="1"/>
    <xf numFmtId="168" fontId="4" fillId="0" borderId="0" xfId="5" applyNumberFormat="1" applyFont="1" applyFill="1" applyBorder="1" applyAlignment="1" applyProtection="1">
      <alignment horizontal="center" vertical="center" wrapText="1"/>
    </xf>
    <xf numFmtId="0" fontId="124" fillId="0" borderId="73" xfId="0" applyFont="1" applyBorder="1"/>
    <xf numFmtId="0" fontId="129" fillId="0" borderId="74" xfId="0" applyFont="1" applyBorder="1"/>
    <xf numFmtId="0" fontId="124" fillId="0" borderId="74" xfId="0" applyFont="1" applyBorder="1" applyAlignment="1">
      <alignment vertical="top" wrapText="1"/>
    </xf>
    <xf numFmtId="0" fontId="124" fillId="0" borderId="74" xfId="0" applyFont="1" applyBorder="1" applyAlignment="1"/>
    <xf numFmtId="0" fontId="124" fillId="0" borderId="74" xfId="0" applyFont="1" applyBorder="1" applyAlignment="1">
      <alignment vertical="top"/>
    </xf>
    <xf numFmtId="0" fontId="124" fillId="0" borderId="74" xfId="0" applyFont="1" applyFill="1" applyBorder="1" applyAlignment="1">
      <alignment vertical="top" wrapText="1"/>
    </xf>
    <xf numFmtId="0" fontId="129" fillId="0" borderId="74" xfId="0" applyFont="1" applyFill="1" applyBorder="1"/>
    <xf numFmtId="0" fontId="124" fillId="0" borderId="75" xfId="0" applyFont="1" applyFill="1" applyBorder="1" applyAlignment="1">
      <alignment vertical="top" wrapText="1"/>
    </xf>
    <xf numFmtId="0" fontId="3" fillId="0" borderId="59" xfId="28180" applyFont="1" applyBorder="1" applyAlignment="1">
      <alignment horizontal="center"/>
    </xf>
    <xf numFmtId="0" fontId="136" fillId="0" borderId="0" xfId="28180" applyFont="1" applyFill="1" applyBorder="1"/>
    <xf numFmtId="164" fontId="4" fillId="0" borderId="61" xfId="1" applyNumberFormat="1" applyFont="1" applyBorder="1"/>
    <xf numFmtId="9" fontId="4" fillId="0" borderId="62" xfId="28179" applyFont="1" applyBorder="1" applyAlignment="1">
      <alignment horizontal="center"/>
    </xf>
    <xf numFmtId="9" fontId="4" fillId="0" borderId="59" xfId="28179" applyFont="1" applyBorder="1" applyAlignment="1">
      <alignment horizontal="center"/>
    </xf>
    <xf numFmtId="9" fontId="4" fillId="0" borderId="59" xfId="28179" applyFont="1" applyFill="1" applyBorder="1" applyAlignment="1">
      <alignment horizontal="center"/>
    </xf>
    <xf numFmtId="9" fontId="130" fillId="0" borderId="59" xfId="28179" applyFont="1" applyBorder="1" applyAlignment="1">
      <alignment horizontal="center"/>
    </xf>
    <xf numFmtId="165" fontId="4" fillId="0" borderId="59" xfId="28180" applyNumberFormat="1" applyFont="1" applyBorder="1" applyAlignment="1">
      <alignment horizontal="center"/>
    </xf>
    <xf numFmtId="0" fontId="2" fillId="0" borderId="59" xfId="28180" applyFont="1" applyBorder="1" applyAlignment="1">
      <alignment horizontal="center"/>
    </xf>
    <xf numFmtId="2" fontId="4" fillId="0" borderId="61" xfId="28180" applyNumberFormat="1" applyFont="1" applyBorder="1"/>
    <xf numFmtId="170" fontId="4" fillId="0" borderId="62" xfId="28180" applyNumberFormat="1" applyFont="1" applyBorder="1"/>
    <xf numFmtId="170" fontId="4" fillId="0" borderId="59" xfId="28180" applyNumberFormat="1" applyFont="1" applyBorder="1"/>
    <xf numFmtId="170" fontId="4" fillId="0" borderId="59" xfId="28180" applyNumberFormat="1" applyFont="1" applyFill="1" applyBorder="1"/>
    <xf numFmtId="170" fontId="130" fillId="0" borderId="59" xfId="28180" applyNumberFormat="1" applyFont="1" applyBorder="1"/>
    <xf numFmtId="165" fontId="1" fillId="0" borderId="59" xfId="28180" applyNumberFormat="1" applyFont="1" applyBorder="1" applyAlignment="1">
      <alignment horizontal="center"/>
    </xf>
    <xf numFmtId="0" fontId="130" fillId="0" borderId="59" xfId="28180" applyFont="1" applyFill="1" applyBorder="1" applyAlignment="1">
      <alignment horizontal="left"/>
    </xf>
    <xf numFmtId="2" fontId="4" fillId="0" borderId="59" xfId="28180" applyNumberFormat="1" applyFont="1" applyBorder="1" applyAlignment="1">
      <alignment horizontal="center"/>
    </xf>
    <xf numFmtId="2" fontId="4" fillId="0" borderId="59" xfId="28180" applyNumberFormat="1" applyFont="1" applyFill="1" applyBorder="1" applyAlignment="1">
      <alignment horizontal="center"/>
    </xf>
    <xf numFmtId="2" fontId="4" fillId="0" borderId="62" xfId="28180" applyNumberFormat="1" applyFont="1" applyBorder="1" applyAlignment="1">
      <alignment horizontal="center"/>
    </xf>
    <xf numFmtId="14" fontId="124" fillId="56" borderId="44" xfId="26" applyNumberFormat="1" applyFont="1" applyFill="1" applyBorder="1" applyAlignment="1">
      <alignment horizontal="left" wrapText="1"/>
    </xf>
    <xf numFmtId="0" fontId="127" fillId="56" borderId="44" xfId="26" applyFont="1" applyFill="1" applyBorder="1" applyAlignment="1">
      <alignment wrapText="1"/>
    </xf>
    <xf numFmtId="14" fontId="124" fillId="56" borderId="39" xfId="26" quotePrefix="1" applyNumberFormat="1" applyFont="1" applyFill="1" applyBorder="1" applyAlignment="1">
      <alignment horizontal="center" wrapText="1"/>
    </xf>
    <xf numFmtId="0" fontId="127" fillId="56" borderId="39" xfId="26" applyFont="1" applyFill="1" applyBorder="1" applyAlignment="1">
      <alignment horizontal="center" wrapText="1"/>
    </xf>
    <xf numFmtId="49" fontId="130" fillId="58" borderId="41" xfId="0" quotePrefix="1" applyNumberFormat="1" applyFont="1" applyFill="1" applyBorder="1" applyAlignment="1" applyProtection="1">
      <alignment horizontal="center"/>
      <protection locked="0"/>
    </xf>
    <xf numFmtId="165" fontId="130" fillId="2" borderId="45" xfId="5" applyNumberFormat="1" applyFont="1" applyFill="1" applyBorder="1" applyAlignment="1" applyProtection="1">
      <alignment horizontal="center" vertical="center"/>
    </xf>
    <xf numFmtId="0" fontId="138" fillId="0" borderId="31" xfId="0" applyFont="1" applyBorder="1" applyAlignment="1" applyProtection="1">
      <alignment horizontal="center" vertical="center"/>
    </xf>
    <xf numFmtId="0" fontId="138" fillId="0" borderId="52" xfId="0" applyFont="1" applyBorder="1" applyAlignment="1" applyProtection="1">
      <alignment horizontal="center" vertical="center"/>
    </xf>
    <xf numFmtId="0" fontId="138" fillId="0" borderId="53" xfId="0" applyFont="1" applyBorder="1" applyAlignment="1" applyProtection="1">
      <alignment horizontal="center" vertical="center"/>
    </xf>
    <xf numFmtId="0" fontId="138" fillId="0" borderId="50" xfId="0" applyFont="1" applyBorder="1" applyAlignment="1" applyProtection="1">
      <alignment horizontal="center" vertical="center"/>
    </xf>
    <xf numFmtId="0" fontId="39" fillId="57" borderId="30" xfId="0" applyFont="1" applyFill="1" applyBorder="1" applyAlignment="1" applyProtection="1">
      <alignment horizontal="centerContinuous" vertical="center"/>
    </xf>
    <xf numFmtId="0" fontId="39" fillId="57" borderId="32" xfId="0" applyFont="1" applyFill="1" applyBorder="1" applyAlignment="1" applyProtection="1">
      <alignment horizontal="centerContinuous" vertical="center"/>
    </xf>
    <xf numFmtId="0" fontId="138" fillId="0" borderId="51" xfId="0" applyFont="1" applyBorder="1" applyAlignment="1" applyProtection="1">
      <alignment horizontal="center" vertical="center"/>
    </xf>
    <xf numFmtId="0" fontId="39" fillId="57" borderId="25" xfId="0" applyFont="1" applyFill="1" applyBorder="1" applyAlignment="1" applyProtection="1">
      <alignment horizontal="centerContinuous" vertical="center"/>
    </xf>
    <xf numFmtId="0" fontId="39" fillId="57" borderId="0" xfId="0" applyFont="1" applyFill="1" applyBorder="1" applyAlignment="1" applyProtection="1">
      <alignment horizontal="centerContinuous" vertical="center"/>
    </xf>
    <xf numFmtId="0" fontId="39" fillId="57" borderId="56" xfId="0" applyFont="1" applyFill="1" applyBorder="1" applyAlignment="1" applyProtection="1">
      <alignment horizontal="centerContinuous" vertical="center"/>
    </xf>
    <xf numFmtId="0" fontId="131" fillId="58" borderId="32" xfId="0" applyFont="1" applyFill="1" applyBorder="1" applyAlignment="1" applyProtection="1">
      <alignment horizontal="center" vertical="center"/>
    </xf>
    <xf numFmtId="0" fontId="39" fillId="57" borderId="34" xfId="0" applyFont="1" applyFill="1" applyBorder="1" applyAlignment="1" applyProtection="1">
      <alignment horizontal="centerContinuous" vertical="center"/>
    </xf>
    <xf numFmtId="0" fontId="131" fillId="59" borderId="32" xfId="0" applyFont="1" applyFill="1" applyBorder="1" applyAlignment="1" applyProtection="1">
      <alignment horizontal="center" vertical="center"/>
    </xf>
    <xf numFmtId="0" fontId="39" fillId="60" borderId="33" xfId="0" applyFont="1" applyFill="1" applyBorder="1" applyAlignment="1" applyProtection="1">
      <alignment horizontal="center"/>
    </xf>
    <xf numFmtId="0" fontId="39" fillId="57" borderId="34" xfId="0" applyFont="1" applyFill="1" applyBorder="1" applyAlignment="1" applyProtection="1">
      <alignment horizontal="center"/>
    </xf>
    <xf numFmtId="0" fontId="39" fillId="61" borderId="35" xfId="0" applyFont="1" applyFill="1" applyBorder="1" applyProtection="1"/>
    <xf numFmtId="0" fontId="43" fillId="61" borderId="36" xfId="0" applyFont="1" applyFill="1" applyBorder="1" applyProtection="1"/>
    <xf numFmtId="0" fontId="43" fillId="61" borderId="37" xfId="0" applyFont="1" applyFill="1" applyBorder="1" applyProtection="1"/>
    <xf numFmtId="0" fontId="130" fillId="0" borderId="39" xfId="0" applyFont="1" applyBorder="1" applyAlignment="1" applyProtection="1">
      <alignment horizontal="left" vertical="center" indent="1"/>
    </xf>
    <xf numFmtId="0" fontId="130" fillId="0" borderId="44" xfId="0" applyFont="1" applyBorder="1" applyAlignment="1" applyProtection="1">
      <alignment horizontal="left" vertical="center" wrapText="1"/>
    </xf>
    <xf numFmtId="0" fontId="130" fillId="2" borderId="0" xfId="0" applyFont="1" applyFill="1" applyAlignment="1" applyProtection="1">
      <alignment horizontal="left" vertical="center"/>
    </xf>
    <xf numFmtId="0" fontId="130" fillId="0" borderId="39" xfId="0" applyFont="1" applyFill="1" applyBorder="1" applyAlignment="1" applyProtection="1">
      <alignment horizontal="left" vertical="center" wrapText="1" indent="1"/>
    </xf>
    <xf numFmtId="0" fontId="130" fillId="0" borderId="44" xfId="0" applyFont="1" applyFill="1" applyBorder="1" applyAlignment="1" applyProtection="1">
      <alignment horizontal="left" vertical="center" wrapText="1"/>
    </xf>
    <xf numFmtId="0" fontId="43" fillId="61" borderId="37" xfId="0" applyFont="1" applyFill="1" applyBorder="1" applyAlignment="1" applyProtection="1">
      <alignment wrapText="1"/>
    </xf>
    <xf numFmtId="0" fontId="130" fillId="0" borderId="38" xfId="0" applyFont="1" applyBorder="1" applyAlignment="1" applyProtection="1">
      <alignment horizontal="left" vertical="center" wrapText="1" indent="1"/>
    </xf>
    <xf numFmtId="0" fontId="130" fillId="0" borderId="43" xfId="0" applyFont="1" applyBorder="1" applyAlignment="1" applyProtection="1">
      <alignment horizontal="left" vertical="center" wrapText="1"/>
    </xf>
    <xf numFmtId="0" fontId="130" fillId="0" borderId="39" xfId="0" applyFont="1" applyBorder="1" applyAlignment="1" applyProtection="1">
      <alignment horizontal="left" vertical="center" wrapText="1" indent="1"/>
    </xf>
    <xf numFmtId="1" fontId="130" fillId="59" borderId="40" xfId="5" applyNumberFormat="1" applyFont="1" applyFill="1" applyBorder="1" applyAlignment="1" applyProtection="1">
      <alignment horizontal="center" vertical="center" wrapText="1"/>
    </xf>
    <xf numFmtId="1" fontId="130" fillId="59" borderId="63" xfId="5" applyNumberFormat="1" applyFont="1" applyFill="1" applyBorder="1" applyAlignment="1" applyProtection="1">
      <alignment horizontal="center" vertical="center" wrapText="1"/>
    </xf>
    <xf numFmtId="0" fontId="130" fillId="0" borderId="39" xfId="0" applyFont="1" applyFill="1" applyBorder="1" applyAlignment="1" applyProtection="1">
      <alignment horizontal="left" vertical="center" indent="1"/>
    </xf>
    <xf numFmtId="0" fontId="131" fillId="62" borderId="35" xfId="0" applyFont="1" applyFill="1" applyBorder="1" applyAlignment="1" applyProtection="1">
      <alignment horizontal="left" indent="2"/>
    </xf>
    <xf numFmtId="0" fontId="130" fillId="62" borderId="36" xfId="0" applyFont="1" applyFill="1" applyBorder="1" applyAlignment="1" applyProtection="1">
      <alignment horizontal="left" indent="2"/>
    </xf>
    <xf numFmtId="0" fontId="130" fillId="62" borderId="37" xfId="0" applyFont="1" applyFill="1" applyBorder="1" applyAlignment="1" applyProtection="1">
      <alignment horizontal="left" indent="2"/>
    </xf>
    <xf numFmtId="165" fontId="130" fillId="59" borderId="41" xfId="5" applyNumberFormat="1" applyFont="1" applyFill="1" applyBorder="1" applyAlignment="1" applyProtection="1">
      <alignment horizontal="center"/>
    </xf>
    <xf numFmtId="165" fontId="130" fillId="0" borderId="41" xfId="5" applyNumberFormat="1" applyFont="1" applyFill="1" applyBorder="1" applyAlignment="1" applyProtection="1">
      <alignment horizontal="center"/>
    </xf>
    <xf numFmtId="0" fontId="130" fillId="0" borderId="57" xfId="0" applyFont="1" applyBorder="1" applyAlignment="1" applyProtection="1">
      <alignment horizontal="left" vertical="center" wrapText="1" indent="1"/>
    </xf>
    <xf numFmtId="0" fontId="130" fillId="0" borderId="42" xfId="0" applyFont="1" applyBorder="1" applyAlignment="1" applyProtection="1">
      <alignment horizontal="left" vertical="center" wrapText="1" indent="1"/>
    </xf>
    <xf numFmtId="0" fontId="134" fillId="57" borderId="36" xfId="0" applyFont="1" applyFill="1" applyBorder="1" applyAlignment="1" applyProtection="1">
      <alignment horizontal="centerContinuous" vertical="center"/>
    </xf>
    <xf numFmtId="0" fontId="134" fillId="57" borderId="36" xfId="0" applyFont="1" applyFill="1" applyBorder="1" applyAlignment="1" applyProtection="1">
      <alignment horizontal="centerContinuous" vertical="center" wrapText="1"/>
    </xf>
    <xf numFmtId="0" fontId="134" fillId="57" borderId="37" xfId="0" applyFont="1" applyFill="1" applyBorder="1" applyAlignment="1" applyProtection="1">
      <alignment horizontal="centerContinuous" vertical="center"/>
    </xf>
    <xf numFmtId="1" fontId="130" fillId="58" borderId="40" xfId="5" applyNumberFormat="1" applyFont="1" applyFill="1" applyBorder="1" applyAlignment="1" applyProtection="1">
      <alignment horizontal="center" wrapText="1"/>
      <protection locked="0"/>
    </xf>
    <xf numFmtId="168" fontId="130" fillId="58" borderId="45" xfId="5" applyNumberFormat="1" applyFont="1" applyFill="1" applyBorder="1" applyAlignment="1" applyProtection="1">
      <alignment horizontal="center"/>
      <protection locked="0"/>
    </xf>
    <xf numFmtId="0" fontId="130" fillId="58" borderId="41" xfId="0" quotePrefix="1" applyFont="1" applyFill="1" applyBorder="1" applyAlignment="1" applyProtection="1">
      <alignment horizontal="center"/>
      <protection locked="0"/>
    </xf>
    <xf numFmtId="0" fontId="4" fillId="63" borderId="59" xfId="28180" applyFont="1" applyFill="1" applyBorder="1" applyAlignment="1">
      <alignment horizontal="center"/>
    </xf>
    <xf numFmtId="0" fontId="130" fillId="63" borderId="77" xfId="28180" applyFont="1" applyFill="1" applyBorder="1"/>
    <xf numFmtId="0" fontId="130" fillId="0" borderId="0" xfId="28180" applyFont="1"/>
    <xf numFmtId="0" fontId="127" fillId="0" borderId="25" xfId="0" applyFont="1" applyBorder="1"/>
    <xf numFmtId="0" fontId="127" fillId="0" borderId="0" xfId="0" applyFont="1"/>
    <xf numFmtId="0" fontId="127" fillId="0" borderId="64" xfId="0" applyFont="1" applyBorder="1"/>
    <xf numFmtId="0" fontId="124" fillId="0" borderId="69" xfId="0" applyFont="1" applyBorder="1" applyAlignment="1">
      <alignment vertical="top"/>
    </xf>
    <xf numFmtId="0" fontId="124" fillId="0" borderId="3" xfId="0" applyFont="1" applyBorder="1" applyAlignment="1">
      <alignment vertical="top"/>
    </xf>
    <xf numFmtId="0" fontId="124" fillId="0" borderId="70" xfId="0" applyFont="1" applyBorder="1" applyAlignment="1">
      <alignment vertical="top"/>
    </xf>
    <xf numFmtId="0" fontId="124" fillId="0" borderId="65" xfId="0" applyFont="1" applyBorder="1" applyAlignment="1">
      <alignment vertical="top" wrapText="1"/>
    </xf>
    <xf numFmtId="0" fontId="124" fillId="0" borderId="49" xfId="0" applyFont="1" applyBorder="1" applyAlignment="1">
      <alignment vertical="top" wrapText="1"/>
    </xf>
    <xf numFmtId="0" fontId="124" fillId="0" borderId="66" xfId="0" applyFont="1" applyBorder="1" applyAlignment="1">
      <alignment vertical="top" wrapText="1"/>
    </xf>
    <xf numFmtId="0" fontId="124" fillId="0" borderId="67" xfId="0" applyFont="1" applyBorder="1" applyAlignment="1">
      <alignment vertical="top" wrapText="1"/>
    </xf>
    <xf numFmtId="0" fontId="124" fillId="0" borderId="1" xfId="0" applyFont="1" applyBorder="1" applyAlignment="1">
      <alignment vertical="top" wrapText="1"/>
    </xf>
    <xf numFmtId="0" fontId="124" fillId="0" borderId="68" xfId="0" applyFont="1" applyBorder="1" applyAlignment="1">
      <alignment vertical="top" wrapText="1"/>
    </xf>
    <xf numFmtId="165" fontId="143" fillId="0" borderId="32" xfId="5" applyNumberFormat="1" applyFont="1" applyFill="1" applyBorder="1" applyAlignment="1" applyProtection="1">
      <alignment horizontal="center" vertical="center" wrapText="1"/>
    </xf>
    <xf numFmtId="165" fontId="143" fillId="0" borderId="76" xfId="5" applyNumberFormat="1" applyFont="1" applyFill="1" applyBorder="1" applyAlignment="1" applyProtection="1">
      <alignment horizontal="center" vertical="center" wrapText="1"/>
    </xf>
    <xf numFmtId="165" fontId="143" fillId="0" borderId="55" xfId="5" applyNumberFormat="1" applyFont="1" applyFill="1" applyBorder="1" applyAlignment="1" applyProtection="1">
      <alignment horizontal="center" vertical="center" wrapText="1"/>
    </xf>
  </cellXfs>
  <cellStyles count="28181">
    <cellStyle name="£Z_x0004_Ç_x0006_^_x0004_" xfId="853" xr:uid="{00000000-0005-0000-0000-000000000000}"/>
    <cellStyle name="£Z_x0004_Ç_x0006_^_x0004_ 2" xfId="854" xr:uid="{00000000-0005-0000-0000-000001000000}"/>
    <cellStyle name="20% - Accent1 10" xfId="855" xr:uid="{00000000-0005-0000-0000-000002000000}"/>
    <cellStyle name="20% - Accent1 2" xfId="30" xr:uid="{00000000-0005-0000-0000-000003000000}"/>
    <cellStyle name="20% - Accent1 2 2" xfId="31" xr:uid="{00000000-0005-0000-0000-000004000000}"/>
    <cellStyle name="20% - Accent1 2 3" xfId="856" xr:uid="{00000000-0005-0000-0000-000005000000}"/>
    <cellStyle name="20% - Accent1 3" xfId="32" xr:uid="{00000000-0005-0000-0000-000006000000}"/>
    <cellStyle name="20% - Accent1 3 2" xfId="857" xr:uid="{00000000-0005-0000-0000-000007000000}"/>
    <cellStyle name="20% - Accent1 4" xfId="33" xr:uid="{00000000-0005-0000-0000-000008000000}"/>
    <cellStyle name="20% - Accent1 4 2" xfId="858" xr:uid="{00000000-0005-0000-0000-000009000000}"/>
    <cellStyle name="20% - Accent1 5" xfId="859" xr:uid="{00000000-0005-0000-0000-00000A000000}"/>
    <cellStyle name="20% - Accent1 6" xfId="860" xr:uid="{00000000-0005-0000-0000-00000B000000}"/>
    <cellStyle name="20% - Accent1 7" xfId="861" xr:uid="{00000000-0005-0000-0000-00000C000000}"/>
    <cellStyle name="20% - Accent1 8" xfId="862" xr:uid="{00000000-0005-0000-0000-00000D000000}"/>
    <cellStyle name="20% - Accent1 9" xfId="863" xr:uid="{00000000-0005-0000-0000-00000E000000}"/>
    <cellStyle name="20% - Accent2 10" xfId="864" xr:uid="{00000000-0005-0000-0000-00000F000000}"/>
    <cellStyle name="20% - Accent2 2" xfId="34" xr:uid="{00000000-0005-0000-0000-000010000000}"/>
    <cellStyle name="20% - Accent2 2 2" xfId="35" xr:uid="{00000000-0005-0000-0000-000011000000}"/>
    <cellStyle name="20% - Accent2 2 3" xfId="865" xr:uid="{00000000-0005-0000-0000-000012000000}"/>
    <cellStyle name="20% - Accent2 3" xfId="36" xr:uid="{00000000-0005-0000-0000-000013000000}"/>
    <cellStyle name="20% - Accent2 3 2" xfId="866" xr:uid="{00000000-0005-0000-0000-000014000000}"/>
    <cellStyle name="20% - Accent2 4" xfId="37" xr:uid="{00000000-0005-0000-0000-000015000000}"/>
    <cellStyle name="20% - Accent2 4 2" xfId="867" xr:uid="{00000000-0005-0000-0000-000016000000}"/>
    <cellStyle name="20% - Accent2 5" xfId="868" xr:uid="{00000000-0005-0000-0000-000017000000}"/>
    <cellStyle name="20% - Accent2 6" xfId="869" xr:uid="{00000000-0005-0000-0000-000018000000}"/>
    <cellStyle name="20% - Accent2 7" xfId="870" xr:uid="{00000000-0005-0000-0000-000019000000}"/>
    <cellStyle name="20% - Accent2 8" xfId="871" xr:uid="{00000000-0005-0000-0000-00001A000000}"/>
    <cellStyle name="20% - Accent2 9" xfId="872" xr:uid="{00000000-0005-0000-0000-00001B000000}"/>
    <cellStyle name="20% - Accent3 10" xfId="873" xr:uid="{00000000-0005-0000-0000-00001C000000}"/>
    <cellStyle name="20% - Accent3 2" xfId="38" xr:uid="{00000000-0005-0000-0000-00001D000000}"/>
    <cellStyle name="20% - Accent3 2 2" xfId="39" xr:uid="{00000000-0005-0000-0000-00001E000000}"/>
    <cellStyle name="20% - Accent3 2 3" xfId="874" xr:uid="{00000000-0005-0000-0000-00001F000000}"/>
    <cellStyle name="20% - Accent3 3" xfId="40" xr:uid="{00000000-0005-0000-0000-000020000000}"/>
    <cellStyle name="20% - Accent3 3 2" xfId="875" xr:uid="{00000000-0005-0000-0000-000021000000}"/>
    <cellStyle name="20% - Accent3 4" xfId="41" xr:uid="{00000000-0005-0000-0000-000022000000}"/>
    <cellStyle name="20% - Accent3 4 2" xfId="876" xr:uid="{00000000-0005-0000-0000-000023000000}"/>
    <cellStyle name="20% - Accent3 5" xfId="877" xr:uid="{00000000-0005-0000-0000-000024000000}"/>
    <cellStyle name="20% - Accent3 6" xfId="878" xr:uid="{00000000-0005-0000-0000-000025000000}"/>
    <cellStyle name="20% - Accent3 7" xfId="879" xr:uid="{00000000-0005-0000-0000-000026000000}"/>
    <cellStyle name="20% - Accent3 8" xfId="880" xr:uid="{00000000-0005-0000-0000-000027000000}"/>
    <cellStyle name="20% - Accent3 9" xfId="881" xr:uid="{00000000-0005-0000-0000-000028000000}"/>
    <cellStyle name="20% - Accent4 10" xfId="882" xr:uid="{00000000-0005-0000-0000-000029000000}"/>
    <cellStyle name="20% - Accent4 2" xfId="42" xr:uid="{00000000-0005-0000-0000-00002A000000}"/>
    <cellStyle name="20% - Accent4 2 2" xfId="43" xr:uid="{00000000-0005-0000-0000-00002B000000}"/>
    <cellStyle name="20% - Accent4 2 3" xfId="883" xr:uid="{00000000-0005-0000-0000-00002C000000}"/>
    <cellStyle name="20% - Accent4 3" xfId="44" xr:uid="{00000000-0005-0000-0000-00002D000000}"/>
    <cellStyle name="20% - Accent4 3 2" xfId="884" xr:uid="{00000000-0005-0000-0000-00002E000000}"/>
    <cellStyle name="20% - Accent4 4" xfId="45" xr:uid="{00000000-0005-0000-0000-00002F000000}"/>
    <cellStyle name="20% - Accent4 4 2" xfId="885" xr:uid="{00000000-0005-0000-0000-000030000000}"/>
    <cellStyle name="20% - Accent4 5" xfId="46" xr:uid="{00000000-0005-0000-0000-000031000000}"/>
    <cellStyle name="20% - Accent4 5 2" xfId="886" xr:uid="{00000000-0005-0000-0000-000032000000}"/>
    <cellStyle name="20% - Accent4 6" xfId="887" xr:uid="{00000000-0005-0000-0000-000033000000}"/>
    <cellStyle name="20% - Accent4 7" xfId="888" xr:uid="{00000000-0005-0000-0000-000034000000}"/>
    <cellStyle name="20% - Accent4 8" xfId="889" xr:uid="{00000000-0005-0000-0000-000035000000}"/>
    <cellStyle name="20% - Accent4 9" xfId="890" xr:uid="{00000000-0005-0000-0000-000036000000}"/>
    <cellStyle name="20% - Accent5 10" xfId="891" xr:uid="{00000000-0005-0000-0000-000037000000}"/>
    <cellStyle name="20% - Accent5 2" xfId="47" xr:uid="{00000000-0005-0000-0000-000038000000}"/>
    <cellStyle name="20% - Accent5 2 2" xfId="48" xr:uid="{00000000-0005-0000-0000-000039000000}"/>
    <cellStyle name="20% - Accent5 2 3" xfId="892" xr:uid="{00000000-0005-0000-0000-00003A000000}"/>
    <cellStyle name="20% - Accent5 3" xfId="49" xr:uid="{00000000-0005-0000-0000-00003B000000}"/>
    <cellStyle name="20% - Accent5 3 2" xfId="893" xr:uid="{00000000-0005-0000-0000-00003C000000}"/>
    <cellStyle name="20% - Accent5 4" xfId="50" xr:uid="{00000000-0005-0000-0000-00003D000000}"/>
    <cellStyle name="20% - Accent5 4 2" xfId="894" xr:uid="{00000000-0005-0000-0000-00003E000000}"/>
    <cellStyle name="20% - Accent5 5" xfId="895" xr:uid="{00000000-0005-0000-0000-00003F000000}"/>
    <cellStyle name="20% - Accent5 6" xfId="896" xr:uid="{00000000-0005-0000-0000-000040000000}"/>
    <cellStyle name="20% - Accent5 7" xfId="897" xr:uid="{00000000-0005-0000-0000-000041000000}"/>
    <cellStyle name="20% - Accent5 8" xfId="898" xr:uid="{00000000-0005-0000-0000-000042000000}"/>
    <cellStyle name="20% - Accent5 9" xfId="899" xr:uid="{00000000-0005-0000-0000-000043000000}"/>
    <cellStyle name="20% - Accent6 10" xfId="900" xr:uid="{00000000-0005-0000-0000-000044000000}"/>
    <cellStyle name="20% - Accent6 2" xfId="51" xr:uid="{00000000-0005-0000-0000-000045000000}"/>
    <cellStyle name="20% - Accent6 2 2" xfId="52" xr:uid="{00000000-0005-0000-0000-000046000000}"/>
    <cellStyle name="20% - Accent6 2 3" xfId="901" xr:uid="{00000000-0005-0000-0000-000047000000}"/>
    <cellStyle name="20% - Accent6 3" xfId="53" xr:uid="{00000000-0005-0000-0000-000048000000}"/>
    <cellStyle name="20% - Accent6 3 2" xfId="902" xr:uid="{00000000-0005-0000-0000-000049000000}"/>
    <cellStyle name="20% - Accent6 4" xfId="54" xr:uid="{00000000-0005-0000-0000-00004A000000}"/>
    <cellStyle name="20% - Accent6 4 2" xfId="903" xr:uid="{00000000-0005-0000-0000-00004B000000}"/>
    <cellStyle name="20% - Accent6 5" xfId="904" xr:uid="{00000000-0005-0000-0000-00004C000000}"/>
    <cellStyle name="20% - Accent6 6" xfId="905" xr:uid="{00000000-0005-0000-0000-00004D000000}"/>
    <cellStyle name="20% - Accent6 7" xfId="906" xr:uid="{00000000-0005-0000-0000-00004E000000}"/>
    <cellStyle name="20% - Accent6 8" xfId="907" xr:uid="{00000000-0005-0000-0000-00004F000000}"/>
    <cellStyle name="20% - Accent6 9" xfId="908" xr:uid="{00000000-0005-0000-0000-000050000000}"/>
    <cellStyle name="40% - Accent1 10" xfId="909" xr:uid="{00000000-0005-0000-0000-000051000000}"/>
    <cellStyle name="40% - Accent1 2" xfId="55" xr:uid="{00000000-0005-0000-0000-000052000000}"/>
    <cellStyle name="40% - Accent1 2 2" xfId="56" xr:uid="{00000000-0005-0000-0000-000053000000}"/>
    <cellStyle name="40% - Accent1 2 3" xfId="910" xr:uid="{00000000-0005-0000-0000-000054000000}"/>
    <cellStyle name="40% - Accent1 3" xfId="57" xr:uid="{00000000-0005-0000-0000-000055000000}"/>
    <cellStyle name="40% - Accent1 3 2" xfId="911" xr:uid="{00000000-0005-0000-0000-000056000000}"/>
    <cellStyle name="40% - Accent1 4" xfId="58" xr:uid="{00000000-0005-0000-0000-000057000000}"/>
    <cellStyle name="40% - Accent1 4 2" xfId="912" xr:uid="{00000000-0005-0000-0000-000058000000}"/>
    <cellStyle name="40% - Accent1 5" xfId="913" xr:uid="{00000000-0005-0000-0000-000059000000}"/>
    <cellStyle name="40% - Accent1 6" xfId="914" xr:uid="{00000000-0005-0000-0000-00005A000000}"/>
    <cellStyle name="40% - Accent1 7" xfId="915" xr:uid="{00000000-0005-0000-0000-00005B000000}"/>
    <cellStyle name="40% - Accent1 8" xfId="916" xr:uid="{00000000-0005-0000-0000-00005C000000}"/>
    <cellStyle name="40% - Accent1 9" xfId="917" xr:uid="{00000000-0005-0000-0000-00005D000000}"/>
    <cellStyle name="40% - Accent2 10" xfId="918" xr:uid="{00000000-0005-0000-0000-00005E000000}"/>
    <cellStyle name="40% - Accent2 2" xfId="59" xr:uid="{00000000-0005-0000-0000-00005F000000}"/>
    <cellStyle name="40% - Accent2 2 2" xfId="60" xr:uid="{00000000-0005-0000-0000-000060000000}"/>
    <cellStyle name="40% - Accent2 2 3" xfId="919" xr:uid="{00000000-0005-0000-0000-000061000000}"/>
    <cellStyle name="40% - Accent2 3" xfId="61" xr:uid="{00000000-0005-0000-0000-000062000000}"/>
    <cellStyle name="40% - Accent2 3 2" xfId="920" xr:uid="{00000000-0005-0000-0000-000063000000}"/>
    <cellStyle name="40% - Accent2 4" xfId="62" xr:uid="{00000000-0005-0000-0000-000064000000}"/>
    <cellStyle name="40% - Accent2 4 2" xfId="921" xr:uid="{00000000-0005-0000-0000-000065000000}"/>
    <cellStyle name="40% - Accent2 5" xfId="922" xr:uid="{00000000-0005-0000-0000-000066000000}"/>
    <cellStyle name="40% - Accent2 6" xfId="923" xr:uid="{00000000-0005-0000-0000-000067000000}"/>
    <cellStyle name="40% - Accent2 7" xfId="924" xr:uid="{00000000-0005-0000-0000-000068000000}"/>
    <cellStyle name="40% - Accent2 8" xfId="925" xr:uid="{00000000-0005-0000-0000-000069000000}"/>
    <cellStyle name="40% - Accent2 9" xfId="926" xr:uid="{00000000-0005-0000-0000-00006A000000}"/>
    <cellStyle name="40% - Accent3 10" xfId="927" xr:uid="{00000000-0005-0000-0000-00006B000000}"/>
    <cellStyle name="40% - Accent3 2" xfId="63" xr:uid="{00000000-0005-0000-0000-00006C000000}"/>
    <cellStyle name="40% - Accent3 2 2" xfId="64" xr:uid="{00000000-0005-0000-0000-00006D000000}"/>
    <cellStyle name="40% - Accent3 2 3" xfId="928" xr:uid="{00000000-0005-0000-0000-00006E000000}"/>
    <cellStyle name="40% - Accent3 3" xfId="65" xr:uid="{00000000-0005-0000-0000-00006F000000}"/>
    <cellStyle name="40% - Accent3 3 2" xfId="929" xr:uid="{00000000-0005-0000-0000-000070000000}"/>
    <cellStyle name="40% - Accent3 4" xfId="66" xr:uid="{00000000-0005-0000-0000-000071000000}"/>
    <cellStyle name="40% - Accent3 4 2" xfId="930" xr:uid="{00000000-0005-0000-0000-000072000000}"/>
    <cellStyle name="40% - Accent3 5" xfId="931" xr:uid="{00000000-0005-0000-0000-000073000000}"/>
    <cellStyle name="40% - Accent3 6" xfId="932" xr:uid="{00000000-0005-0000-0000-000074000000}"/>
    <cellStyle name="40% - Accent3 7" xfId="933" xr:uid="{00000000-0005-0000-0000-000075000000}"/>
    <cellStyle name="40% - Accent3 8" xfId="934" xr:uid="{00000000-0005-0000-0000-000076000000}"/>
    <cellStyle name="40% - Accent3 9" xfId="935" xr:uid="{00000000-0005-0000-0000-000077000000}"/>
    <cellStyle name="40% - Accent4 10" xfId="936" xr:uid="{00000000-0005-0000-0000-000078000000}"/>
    <cellStyle name="40% - Accent4 2" xfId="67" xr:uid="{00000000-0005-0000-0000-000079000000}"/>
    <cellStyle name="40% - Accent4 2 2" xfId="68" xr:uid="{00000000-0005-0000-0000-00007A000000}"/>
    <cellStyle name="40% - Accent4 2 3" xfId="937" xr:uid="{00000000-0005-0000-0000-00007B000000}"/>
    <cellStyle name="40% - Accent4 3" xfId="69" xr:uid="{00000000-0005-0000-0000-00007C000000}"/>
    <cellStyle name="40% - Accent4 3 2" xfId="938" xr:uid="{00000000-0005-0000-0000-00007D000000}"/>
    <cellStyle name="40% - Accent4 4" xfId="70" xr:uid="{00000000-0005-0000-0000-00007E000000}"/>
    <cellStyle name="40% - Accent4 4 2" xfId="939" xr:uid="{00000000-0005-0000-0000-00007F000000}"/>
    <cellStyle name="40% - Accent4 5" xfId="940" xr:uid="{00000000-0005-0000-0000-000080000000}"/>
    <cellStyle name="40% - Accent4 6" xfId="941" xr:uid="{00000000-0005-0000-0000-000081000000}"/>
    <cellStyle name="40% - Accent4 7" xfId="942" xr:uid="{00000000-0005-0000-0000-000082000000}"/>
    <cellStyle name="40% - Accent4 8" xfId="943" xr:uid="{00000000-0005-0000-0000-000083000000}"/>
    <cellStyle name="40% - Accent4 9" xfId="944" xr:uid="{00000000-0005-0000-0000-000084000000}"/>
    <cellStyle name="40% - Accent5 10" xfId="945" xr:uid="{00000000-0005-0000-0000-000085000000}"/>
    <cellStyle name="40% - Accent5 2" xfId="71" xr:uid="{00000000-0005-0000-0000-000086000000}"/>
    <cellStyle name="40% - Accent5 2 2" xfId="72" xr:uid="{00000000-0005-0000-0000-000087000000}"/>
    <cellStyle name="40% - Accent5 2 3" xfId="946" xr:uid="{00000000-0005-0000-0000-000088000000}"/>
    <cellStyle name="40% - Accent5 3" xfId="73" xr:uid="{00000000-0005-0000-0000-000089000000}"/>
    <cellStyle name="40% - Accent5 3 2" xfId="947" xr:uid="{00000000-0005-0000-0000-00008A000000}"/>
    <cellStyle name="40% - Accent5 4" xfId="74" xr:uid="{00000000-0005-0000-0000-00008B000000}"/>
    <cellStyle name="40% - Accent5 4 2" xfId="948" xr:uid="{00000000-0005-0000-0000-00008C000000}"/>
    <cellStyle name="40% - Accent5 5" xfId="949" xr:uid="{00000000-0005-0000-0000-00008D000000}"/>
    <cellStyle name="40% - Accent5 6" xfId="950" xr:uid="{00000000-0005-0000-0000-00008E000000}"/>
    <cellStyle name="40% - Accent5 7" xfId="951" xr:uid="{00000000-0005-0000-0000-00008F000000}"/>
    <cellStyle name="40% - Accent5 8" xfId="952" xr:uid="{00000000-0005-0000-0000-000090000000}"/>
    <cellStyle name="40% - Accent5 9" xfId="953" xr:uid="{00000000-0005-0000-0000-000091000000}"/>
    <cellStyle name="40% - Accent6 10" xfId="954" xr:uid="{00000000-0005-0000-0000-000092000000}"/>
    <cellStyle name="40% - Accent6 2" xfId="75" xr:uid="{00000000-0005-0000-0000-000093000000}"/>
    <cellStyle name="40% - Accent6 2 2" xfId="76" xr:uid="{00000000-0005-0000-0000-000094000000}"/>
    <cellStyle name="40% - Accent6 2 3" xfId="955" xr:uid="{00000000-0005-0000-0000-000095000000}"/>
    <cellStyle name="40% - Accent6 3" xfId="77" xr:uid="{00000000-0005-0000-0000-000096000000}"/>
    <cellStyle name="40% - Accent6 3 2" xfId="956" xr:uid="{00000000-0005-0000-0000-000097000000}"/>
    <cellStyle name="40% - Accent6 4" xfId="78" xr:uid="{00000000-0005-0000-0000-000098000000}"/>
    <cellStyle name="40% - Accent6 4 2" xfId="957" xr:uid="{00000000-0005-0000-0000-000099000000}"/>
    <cellStyle name="40% - Accent6 5" xfId="958" xr:uid="{00000000-0005-0000-0000-00009A000000}"/>
    <cellStyle name="40% - Accent6 6" xfId="959" xr:uid="{00000000-0005-0000-0000-00009B000000}"/>
    <cellStyle name="40% - Accent6 7" xfId="960" xr:uid="{00000000-0005-0000-0000-00009C000000}"/>
    <cellStyle name="40% - Accent6 8" xfId="961" xr:uid="{00000000-0005-0000-0000-00009D000000}"/>
    <cellStyle name="40% - Accent6 9" xfId="962" xr:uid="{00000000-0005-0000-0000-00009E000000}"/>
    <cellStyle name="60% - Accent1 10" xfId="963" xr:uid="{00000000-0005-0000-0000-00009F000000}"/>
    <cellStyle name="60% - Accent1 2" xfId="79" xr:uid="{00000000-0005-0000-0000-0000A0000000}"/>
    <cellStyle name="60% - Accent1 2 2" xfId="80" xr:uid="{00000000-0005-0000-0000-0000A1000000}"/>
    <cellStyle name="60% - Accent1 2 3" xfId="964" xr:uid="{00000000-0005-0000-0000-0000A2000000}"/>
    <cellStyle name="60% - Accent1 3" xfId="81" xr:uid="{00000000-0005-0000-0000-0000A3000000}"/>
    <cellStyle name="60% - Accent1 3 2" xfId="965" xr:uid="{00000000-0005-0000-0000-0000A4000000}"/>
    <cellStyle name="60% - Accent1 4" xfId="82" xr:uid="{00000000-0005-0000-0000-0000A5000000}"/>
    <cellStyle name="60% - Accent1 4 2" xfId="966" xr:uid="{00000000-0005-0000-0000-0000A6000000}"/>
    <cellStyle name="60% - Accent1 5" xfId="967" xr:uid="{00000000-0005-0000-0000-0000A7000000}"/>
    <cellStyle name="60% - Accent1 6" xfId="968" xr:uid="{00000000-0005-0000-0000-0000A8000000}"/>
    <cellStyle name="60% - Accent1 7" xfId="969" xr:uid="{00000000-0005-0000-0000-0000A9000000}"/>
    <cellStyle name="60% - Accent1 8" xfId="970" xr:uid="{00000000-0005-0000-0000-0000AA000000}"/>
    <cellStyle name="60% - Accent1 9" xfId="971" xr:uid="{00000000-0005-0000-0000-0000AB000000}"/>
    <cellStyle name="60% - Accent2 10" xfId="972" xr:uid="{00000000-0005-0000-0000-0000AC000000}"/>
    <cellStyle name="60% - Accent2 2" xfId="83" xr:uid="{00000000-0005-0000-0000-0000AD000000}"/>
    <cellStyle name="60% - Accent2 2 2" xfId="84" xr:uid="{00000000-0005-0000-0000-0000AE000000}"/>
    <cellStyle name="60% - Accent2 2 3" xfId="973" xr:uid="{00000000-0005-0000-0000-0000AF000000}"/>
    <cellStyle name="60% - Accent2 3" xfId="85" xr:uid="{00000000-0005-0000-0000-0000B0000000}"/>
    <cellStyle name="60% - Accent2 3 2" xfId="974" xr:uid="{00000000-0005-0000-0000-0000B1000000}"/>
    <cellStyle name="60% - Accent2 4" xfId="86" xr:uid="{00000000-0005-0000-0000-0000B2000000}"/>
    <cellStyle name="60% - Accent2 4 2" xfId="975" xr:uid="{00000000-0005-0000-0000-0000B3000000}"/>
    <cellStyle name="60% - Accent2 5" xfId="976" xr:uid="{00000000-0005-0000-0000-0000B4000000}"/>
    <cellStyle name="60% - Accent2 6" xfId="977" xr:uid="{00000000-0005-0000-0000-0000B5000000}"/>
    <cellStyle name="60% - Accent2 7" xfId="978" xr:uid="{00000000-0005-0000-0000-0000B6000000}"/>
    <cellStyle name="60% - Accent2 8" xfId="979" xr:uid="{00000000-0005-0000-0000-0000B7000000}"/>
    <cellStyle name="60% - Accent2 9" xfId="980" xr:uid="{00000000-0005-0000-0000-0000B8000000}"/>
    <cellStyle name="60% - Accent3 10" xfId="981" xr:uid="{00000000-0005-0000-0000-0000B9000000}"/>
    <cellStyle name="60% - Accent3 2" xfId="87" xr:uid="{00000000-0005-0000-0000-0000BA000000}"/>
    <cellStyle name="60% - Accent3 2 2" xfId="88" xr:uid="{00000000-0005-0000-0000-0000BB000000}"/>
    <cellStyle name="60% - Accent3 2 3" xfId="982" xr:uid="{00000000-0005-0000-0000-0000BC000000}"/>
    <cellStyle name="60% - Accent3 3" xfId="89" xr:uid="{00000000-0005-0000-0000-0000BD000000}"/>
    <cellStyle name="60% - Accent3 3 2" xfId="983" xr:uid="{00000000-0005-0000-0000-0000BE000000}"/>
    <cellStyle name="60% - Accent3 4" xfId="90" xr:uid="{00000000-0005-0000-0000-0000BF000000}"/>
    <cellStyle name="60% - Accent3 4 2" xfId="984" xr:uid="{00000000-0005-0000-0000-0000C0000000}"/>
    <cellStyle name="60% - Accent3 5" xfId="985" xr:uid="{00000000-0005-0000-0000-0000C1000000}"/>
    <cellStyle name="60% - Accent3 6" xfId="986" xr:uid="{00000000-0005-0000-0000-0000C2000000}"/>
    <cellStyle name="60% - Accent3 7" xfId="987" xr:uid="{00000000-0005-0000-0000-0000C3000000}"/>
    <cellStyle name="60% - Accent3 8" xfId="988" xr:uid="{00000000-0005-0000-0000-0000C4000000}"/>
    <cellStyle name="60% - Accent3 9" xfId="989" xr:uid="{00000000-0005-0000-0000-0000C5000000}"/>
    <cellStyle name="60% - Accent4 10" xfId="990" xr:uid="{00000000-0005-0000-0000-0000C6000000}"/>
    <cellStyle name="60% - Accent4 2" xfId="91" xr:uid="{00000000-0005-0000-0000-0000C7000000}"/>
    <cellStyle name="60% - Accent4 2 2" xfId="92" xr:uid="{00000000-0005-0000-0000-0000C8000000}"/>
    <cellStyle name="60% - Accent4 2 3" xfId="991" xr:uid="{00000000-0005-0000-0000-0000C9000000}"/>
    <cellStyle name="60% - Accent4 3" xfId="93" xr:uid="{00000000-0005-0000-0000-0000CA000000}"/>
    <cellStyle name="60% - Accent4 3 2" xfId="992" xr:uid="{00000000-0005-0000-0000-0000CB000000}"/>
    <cellStyle name="60% - Accent4 4" xfId="94" xr:uid="{00000000-0005-0000-0000-0000CC000000}"/>
    <cellStyle name="60% - Accent4 4 2" xfId="993" xr:uid="{00000000-0005-0000-0000-0000CD000000}"/>
    <cellStyle name="60% - Accent4 5" xfId="994" xr:uid="{00000000-0005-0000-0000-0000CE000000}"/>
    <cellStyle name="60% - Accent4 6" xfId="995" xr:uid="{00000000-0005-0000-0000-0000CF000000}"/>
    <cellStyle name="60% - Accent4 7" xfId="996" xr:uid="{00000000-0005-0000-0000-0000D0000000}"/>
    <cellStyle name="60% - Accent4 8" xfId="997" xr:uid="{00000000-0005-0000-0000-0000D1000000}"/>
    <cellStyle name="60% - Accent4 9" xfId="998" xr:uid="{00000000-0005-0000-0000-0000D2000000}"/>
    <cellStyle name="60% - Accent5 10" xfId="999" xr:uid="{00000000-0005-0000-0000-0000D3000000}"/>
    <cellStyle name="60% - Accent5 2" xfId="95" xr:uid="{00000000-0005-0000-0000-0000D4000000}"/>
    <cellStyle name="60% - Accent5 2 2" xfId="96" xr:uid="{00000000-0005-0000-0000-0000D5000000}"/>
    <cellStyle name="60% - Accent5 2 3" xfId="1000" xr:uid="{00000000-0005-0000-0000-0000D6000000}"/>
    <cellStyle name="60% - Accent5 3" xfId="97" xr:uid="{00000000-0005-0000-0000-0000D7000000}"/>
    <cellStyle name="60% - Accent5 3 2" xfId="1001" xr:uid="{00000000-0005-0000-0000-0000D8000000}"/>
    <cellStyle name="60% - Accent5 4" xfId="98" xr:uid="{00000000-0005-0000-0000-0000D9000000}"/>
    <cellStyle name="60% - Accent5 4 2" xfId="1002" xr:uid="{00000000-0005-0000-0000-0000DA000000}"/>
    <cellStyle name="60% - Accent5 5" xfId="1003" xr:uid="{00000000-0005-0000-0000-0000DB000000}"/>
    <cellStyle name="60% - Accent5 6" xfId="1004" xr:uid="{00000000-0005-0000-0000-0000DC000000}"/>
    <cellStyle name="60% - Accent5 7" xfId="1005" xr:uid="{00000000-0005-0000-0000-0000DD000000}"/>
    <cellStyle name="60% - Accent5 8" xfId="1006" xr:uid="{00000000-0005-0000-0000-0000DE000000}"/>
    <cellStyle name="60% - Accent5 9" xfId="1007" xr:uid="{00000000-0005-0000-0000-0000DF000000}"/>
    <cellStyle name="60% - Accent6 10" xfId="1008" xr:uid="{00000000-0005-0000-0000-0000E0000000}"/>
    <cellStyle name="60% - Accent6 2" xfId="99" xr:uid="{00000000-0005-0000-0000-0000E1000000}"/>
    <cellStyle name="60% - Accent6 2 2" xfId="100" xr:uid="{00000000-0005-0000-0000-0000E2000000}"/>
    <cellStyle name="60% - Accent6 2 3" xfId="1009" xr:uid="{00000000-0005-0000-0000-0000E3000000}"/>
    <cellStyle name="60% - Accent6 3" xfId="101" xr:uid="{00000000-0005-0000-0000-0000E4000000}"/>
    <cellStyle name="60% - Accent6 3 2" xfId="1010" xr:uid="{00000000-0005-0000-0000-0000E5000000}"/>
    <cellStyle name="60% - Accent6 4" xfId="102" xr:uid="{00000000-0005-0000-0000-0000E6000000}"/>
    <cellStyle name="60% - Accent6 4 2" xfId="1011" xr:uid="{00000000-0005-0000-0000-0000E7000000}"/>
    <cellStyle name="60% - Accent6 5" xfId="1012" xr:uid="{00000000-0005-0000-0000-0000E8000000}"/>
    <cellStyle name="60% - Accent6 6" xfId="1013" xr:uid="{00000000-0005-0000-0000-0000E9000000}"/>
    <cellStyle name="60% - Accent6 7" xfId="1014" xr:uid="{00000000-0005-0000-0000-0000EA000000}"/>
    <cellStyle name="60% - Accent6 8" xfId="1015" xr:uid="{00000000-0005-0000-0000-0000EB000000}"/>
    <cellStyle name="60% - Accent6 9" xfId="1016" xr:uid="{00000000-0005-0000-0000-0000EC000000}"/>
    <cellStyle name="Accent1 10" xfId="1017" xr:uid="{00000000-0005-0000-0000-0000ED000000}"/>
    <cellStyle name="Accent1 2" xfId="103" xr:uid="{00000000-0005-0000-0000-0000EE000000}"/>
    <cellStyle name="Accent1 2 2" xfId="104" xr:uid="{00000000-0005-0000-0000-0000EF000000}"/>
    <cellStyle name="Accent1 2 3" xfId="1018" xr:uid="{00000000-0005-0000-0000-0000F0000000}"/>
    <cellStyle name="Accent1 3" xfId="105" xr:uid="{00000000-0005-0000-0000-0000F1000000}"/>
    <cellStyle name="Accent1 3 2" xfId="1019" xr:uid="{00000000-0005-0000-0000-0000F2000000}"/>
    <cellStyle name="Accent1 4" xfId="106" xr:uid="{00000000-0005-0000-0000-0000F3000000}"/>
    <cellStyle name="Accent1 4 2" xfId="1020" xr:uid="{00000000-0005-0000-0000-0000F4000000}"/>
    <cellStyle name="Accent1 5" xfId="1021" xr:uid="{00000000-0005-0000-0000-0000F5000000}"/>
    <cellStyle name="Accent1 6" xfId="1022" xr:uid="{00000000-0005-0000-0000-0000F6000000}"/>
    <cellStyle name="Accent1 7" xfId="1023" xr:uid="{00000000-0005-0000-0000-0000F7000000}"/>
    <cellStyle name="Accent1 8" xfId="1024" xr:uid="{00000000-0005-0000-0000-0000F8000000}"/>
    <cellStyle name="Accent1 9" xfId="1025" xr:uid="{00000000-0005-0000-0000-0000F9000000}"/>
    <cellStyle name="Accent2 10" xfId="1026" xr:uid="{00000000-0005-0000-0000-0000FA000000}"/>
    <cellStyle name="Accent2 2" xfId="107" xr:uid="{00000000-0005-0000-0000-0000FB000000}"/>
    <cellStyle name="Accent2 2 2" xfId="108" xr:uid="{00000000-0005-0000-0000-0000FC000000}"/>
    <cellStyle name="Accent2 2 3" xfId="1027" xr:uid="{00000000-0005-0000-0000-0000FD000000}"/>
    <cellStyle name="Accent2 3" xfId="109" xr:uid="{00000000-0005-0000-0000-0000FE000000}"/>
    <cellStyle name="Accent2 3 2" xfId="1028" xr:uid="{00000000-0005-0000-0000-0000FF000000}"/>
    <cellStyle name="Accent2 4" xfId="110" xr:uid="{00000000-0005-0000-0000-000000010000}"/>
    <cellStyle name="Accent2 4 2" xfId="1029" xr:uid="{00000000-0005-0000-0000-000001010000}"/>
    <cellStyle name="Accent2 5" xfId="1030" xr:uid="{00000000-0005-0000-0000-000002010000}"/>
    <cellStyle name="Accent2 6" xfId="1031" xr:uid="{00000000-0005-0000-0000-000003010000}"/>
    <cellStyle name="Accent2 7" xfId="1032" xr:uid="{00000000-0005-0000-0000-000004010000}"/>
    <cellStyle name="Accent2 8" xfId="1033" xr:uid="{00000000-0005-0000-0000-000005010000}"/>
    <cellStyle name="Accent2 9" xfId="1034" xr:uid="{00000000-0005-0000-0000-000006010000}"/>
    <cellStyle name="Accent3 10" xfId="1035" xr:uid="{00000000-0005-0000-0000-000007010000}"/>
    <cellStyle name="Accent3 2" xfId="111" xr:uid="{00000000-0005-0000-0000-000008010000}"/>
    <cellStyle name="Accent3 2 2" xfId="112" xr:uid="{00000000-0005-0000-0000-000009010000}"/>
    <cellStyle name="Accent3 2 3" xfId="1036" xr:uid="{00000000-0005-0000-0000-00000A010000}"/>
    <cellStyle name="Accent3 3" xfId="113" xr:uid="{00000000-0005-0000-0000-00000B010000}"/>
    <cellStyle name="Accent3 3 2" xfId="1037" xr:uid="{00000000-0005-0000-0000-00000C010000}"/>
    <cellStyle name="Accent3 4" xfId="114" xr:uid="{00000000-0005-0000-0000-00000D010000}"/>
    <cellStyle name="Accent3 4 2" xfId="1038" xr:uid="{00000000-0005-0000-0000-00000E010000}"/>
    <cellStyle name="Accent3 5" xfId="1039" xr:uid="{00000000-0005-0000-0000-00000F010000}"/>
    <cellStyle name="Accent3 6" xfId="1040" xr:uid="{00000000-0005-0000-0000-000010010000}"/>
    <cellStyle name="Accent3 7" xfId="1041" xr:uid="{00000000-0005-0000-0000-000011010000}"/>
    <cellStyle name="Accent3 8" xfId="1042" xr:uid="{00000000-0005-0000-0000-000012010000}"/>
    <cellStyle name="Accent3 9" xfId="1043" xr:uid="{00000000-0005-0000-0000-000013010000}"/>
    <cellStyle name="Accent4 10" xfId="1044" xr:uid="{00000000-0005-0000-0000-000014010000}"/>
    <cellStyle name="Accent4 2" xfId="115" xr:uid="{00000000-0005-0000-0000-000015010000}"/>
    <cellStyle name="Accent4 2 2" xfId="116" xr:uid="{00000000-0005-0000-0000-000016010000}"/>
    <cellStyle name="Accent4 2 3" xfId="1045" xr:uid="{00000000-0005-0000-0000-000017010000}"/>
    <cellStyle name="Accent4 3" xfId="117" xr:uid="{00000000-0005-0000-0000-000018010000}"/>
    <cellStyle name="Accent4 3 2" xfId="1046" xr:uid="{00000000-0005-0000-0000-000019010000}"/>
    <cellStyle name="Accent4 4" xfId="118" xr:uid="{00000000-0005-0000-0000-00001A010000}"/>
    <cellStyle name="Accent4 4 2" xfId="1047" xr:uid="{00000000-0005-0000-0000-00001B010000}"/>
    <cellStyle name="Accent4 5" xfId="119" xr:uid="{00000000-0005-0000-0000-00001C010000}"/>
    <cellStyle name="Accent4 5 2" xfId="1048" xr:uid="{00000000-0005-0000-0000-00001D010000}"/>
    <cellStyle name="Accent4 6" xfId="1049" xr:uid="{00000000-0005-0000-0000-00001E010000}"/>
    <cellStyle name="Accent4 7" xfId="1050" xr:uid="{00000000-0005-0000-0000-00001F010000}"/>
    <cellStyle name="Accent4 8" xfId="1051" xr:uid="{00000000-0005-0000-0000-000020010000}"/>
    <cellStyle name="Accent4 9" xfId="1052" xr:uid="{00000000-0005-0000-0000-000021010000}"/>
    <cellStyle name="Accent5 10" xfId="1053" xr:uid="{00000000-0005-0000-0000-000022010000}"/>
    <cellStyle name="Accent5 2" xfId="120" xr:uid="{00000000-0005-0000-0000-000023010000}"/>
    <cellStyle name="Accent5 2 2" xfId="121" xr:uid="{00000000-0005-0000-0000-000024010000}"/>
    <cellStyle name="Accent5 2 3" xfId="1054" xr:uid="{00000000-0005-0000-0000-000025010000}"/>
    <cellStyle name="Accent5 3" xfId="122" xr:uid="{00000000-0005-0000-0000-000026010000}"/>
    <cellStyle name="Accent5 3 2" xfId="1055" xr:uid="{00000000-0005-0000-0000-000027010000}"/>
    <cellStyle name="Accent5 4" xfId="123" xr:uid="{00000000-0005-0000-0000-000028010000}"/>
    <cellStyle name="Accent5 4 2" xfId="1056" xr:uid="{00000000-0005-0000-0000-000029010000}"/>
    <cellStyle name="Accent5 5" xfId="1057" xr:uid="{00000000-0005-0000-0000-00002A010000}"/>
    <cellStyle name="Accent5 6" xfId="1058" xr:uid="{00000000-0005-0000-0000-00002B010000}"/>
    <cellStyle name="Accent5 7" xfId="1059" xr:uid="{00000000-0005-0000-0000-00002C010000}"/>
    <cellStyle name="Accent5 8" xfId="1060" xr:uid="{00000000-0005-0000-0000-00002D010000}"/>
    <cellStyle name="Accent5 9" xfId="1061" xr:uid="{00000000-0005-0000-0000-00002E010000}"/>
    <cellStyle name="Accent6 10" xfId="1062" xr:uid="{00000000-0005-0000-0000-00002F010000}"/>
    <cellStyle name="Accent6 2" xfId="124" xr:uid="{00000000-0005-0000-0000-000030010000}"/>
    <cellStyle name="Accent6 2 2" xfId="125" xr:uid="{00000000-0005-0000-0000-000031010000}"/>
    <cellStyle name="Accent6 2 3" xfId="1063" xr:uid="{00000000-0005-0000-0000-000032010000}"/>
    <cellStyle name="Accent6 3" xfId="126" xr:uid="{00000000-0005-0000-0000-000033010000}"/>
    <cellStyle name="Accent6 3 2" xfId="1064" xr:uid="{00000000-0005-0000-0000-000034010000}"/>
    <cellStyle name="Accent6 4" xfId="127" xr:uid="{00000000-0005-0000-0000-000035010000}"/>
    <cellStyle name="Accent6 4 2" xfId="1065" xr:uid="{00000000-0005-0000-0000-000036010000}"/>
    <cellStyle name="Accent6 5" xfId="1066" xr:uid="{00000000-0005-0000-0000-000037010000}"/>
    <cellStyle name="Accent6 6" xfId="1067" xr:uid="{00000000-0005-0000-0000-000038010000}"/>
    <cellStyle name="Accent6 7" xfId="1068" xr:uid="{00000000-0005-0000-0000-000039010000}"/>
    <cellStyle name="Accent6 8" xfId="1069" xr:uid="{00000000-0005-0000-0000-00003A010000}"/>
    <cellStyle name="Accent6 9" xfId="1070" xr:uid="{00000000-0005-0000-0000-00003B010000}"/>
    <cellStyle name="Bad 10" xfId="1071" xr:uid="{00000000-0005-0000-0000-00003C010000}"/>
    <cellStyle name="Bad 2" xfId="128" xr:uid="{00000000-0005-0000-0000-00003D010000}"/>
    <cellStyle name="Bad 2 2" xfId="129" xr:uid="{00000000-0005-0000-0000-00003E010000}"/>
    <cellStyle name="Bad 2 3" xfId="1072" xr:uid="{00000000-0005-0000-0000-00003F010000}"/>
    <cellStyle name="Bad 3" xfId="130" xr:uid="{00000000-0005-0000-0000-000040010000}"/>
    <cellStyle name="Bad 3 2" xfId="1073" xr:uid="{00000000-0005-0000-0000-000041010000}"/>
    <cellStyle name="Bad 4" xfId="131" xr:uid="{00000000-0005-0000-0000-000042010000}"/>
    <cellStyle name="Bad 4 2" xfId="1074" xr:uid="{00000000-0005-0000-0000-000043010000}"/>
    <cellStyle name="Bad 5" xfId="1075" xr:uid="{00000000-0005-0000-0000-000044010000}"/>
    <cellStyle name="Bad 6" xfId="1076" xr:uid="{00000000-0005-0000-0000-000045010000}"/>
    <cellStyle name="Bad 7" xfId="1077" xr:uid="{00000000-0005-0000-0000-000046010000}"/>
    <cellStyle name="Bad 8" xfId="1078" xr:uid="{00000000-0005-0000-0000-000047010000}"/>
    <cellStyle name="Bad 9" xfId="1079" xr:uid="{00000000-0005-0000-0000-000048010000}"/>
    <cellStyle name="Calculation 10" xfId="1080" xr:uid="{00000000-0005-0000-0000-000049010000}"/>
    <cellStyle name="Calculation 2" xfId="132" xr:uid="{00000000-0005-0000-0000-00004A010000}"/>
    <cellStyle name="Calculation 2 2" xfId="133" xr:uid="{00000000-0005-0000-0000-00004B010000}"/>
    <cellStyle name="Calculation 2 2 2" xfId="134" xr:uid="{00000000-0005-0000-0000-00004C010000}"/>
    <cellStyle name="Calculation 2 2 2 2" xfId="135" xr:uid="{00000000-0005-0000-0000-00004D010000}"/>
    <cellStyle name="Calculation 2 2 2 2 2" xfId="136" xr:uid="{00000000-0005-0000-0000-00004E010000}"/>
    <cellStyle name="Calculation 2 2 2 2 3" xfId="137" xr:uid="{00000000-0005-0000-0000-00004F010000}"/>
    <cellStyle name="Calculation 2 2 2 3" xfId="138" xr:uid="{00000000-0005-0000-0000-000050010000}"/>
    <cellStyle name="Calculation 2 2 2 4" xfId="139" xr:uid="{00000000-0005-0000-0000-000051010000}"/>
    <cellStyle name="Calculation 2 2 3" xfId="140" xr:uid="{00000000-0005-0000-0000-000052010000}"/>
    <cellStyle name="Calculation 2 2 3 2" xfId="141" xr:uid="{00000000-0005-0000-0000-000053010000}"/>
    <cellStyle name="Calculation 2 2 3 3" xfId="142" xr:uid="{00000000-0005-0000-0000-000054010000}"/>
    <cellStyle name="Calculation 2 2 4" xfId="143" xr:uid="{00000000-0005-0000-0000-000055010000}"/>
    <cellStyle name="Calculation 2 2 5" xfId="144" xr:uid="{00000000-0005-0000-0000-000056010000}"/>
    <cellStyle name="Calculation 2 3" xfId="145" xr:uid="{00000000-0005-0000-0000-000057010000}"/>
    <cellStyle name="Calculation 2 3 2" xfId="146" xr:uid="{00000000-0005-0000-0000-000058010000}"/>
    <cellStyle name="Calculation 2 3 2 2" xfId="147" xr:uid="{00000000-0005-0000-0000-000059010000}"/>
    <cellStyle name="Calculation 2 3 2 3" xfId="148" xr:uid="{00000000-0005-0000-0000-00005A010000}"/>
    <cellStyle name="Calculation 2 3 3" xfId="149" xr:uid="{00000000-0005-0000-0000-00005B010000}"/>
    <cellStyle name="Calculation 2 3 4" xfId="150" xr:uid="{00000000-0005-0000-0000-00005C010000}"/>
    <cellStyle name="Calculation 2 4" xfId="151" xr:uid="{00000000-0005-0000-0000-00005D010000}"/>
    <cellStyle name="Calculation 2 5" xfId="152" xr:uid="{00000000-0005-0000-0000-00005E010000}"/>
    <cellStyle name="Calculation 2 5 2" xfId="153" xr:uid="{00000000-0005-0000-0000-00005F010000}"/>
    <cellStyle name="Calculation 2 5 3" xfId="154" xr:uid="{00000000-0005-0000-0000-000060010000}"/>
    <cellStyle name="Calculation 2 6" xfId="155" xr:uid="{00000000-0005-0000-0000-000061010000}"/>
    <cellStyle name="Calculation 2 7" xfId="156" xr:uid="{00000000-0005-0000-0000-000062010000}"/>
    <cellStyle name="Calculation 2 8" xfId="1081" xr:uid="{00000000-0005-0000-0000-000063010000}"/>
    <cellStyle name="Calculation 3" xfId="157" xr:uid="{00000000-0005-0000-0000-000064010000}"/>
    <cellStyle name="Calculation 3 2" xfId="158" xr:uid="{00000000-0005-0000-0000-000065010000}"/>
    <cellStyle name="Calculation 3 2 2" xfId="159" xr:uid="{00000000-0005-0000-0000-000066010000}"/>
    <cellStyle name="Calculation 3 2 2 2" xfId="160" xr:uid="{00000000-0005-0000-0000-000067010000}"/>
    <cellStyle name="Calculation 3 2 2 3" xfId="161" xr:uid="{00000000-0005-0000-0000-000068010000}"/>
    <cellStyle name="Calculation 3 2 3" xfId="162" xr:uid="{00000000-0005-0000-0000-000069010000}"/>
    <cellStyle name="Calculation 3 2 4" xfId="163" xr:uid="{00000000-0005-0000-0000-00006A010000}"/>
    <cellStyle name="Calculation 3 3" xfId="164" xr:uid="{00000000-0005-0000-0000-00006B010000}"/>
    <cellStyle name="Calculation 3 3 2" xfId="165" xr:uid="{00000000-0005-0000-0000-00006C010000}"/>
    <cellStyle name="Calculation 3 3 3" xfId="166" xr:uid="{00000000-0005-0000-0000-00006D010000}"/>
    <cellStyle name="Calculation 3 4" xfId="167" xr:uid="{00000000-0005-0000-0000-00006E010000}"/>
    <cellStyle name="Calculation 3 5" xfId="168" xr:uid="{00000000-0005-0000-0000-00006F010000}"/>
    <cellStyle name="Calculation 3 6" xfId="1082" xr:uid="{00000000-0005-0000-0000-000070010000}"/>
    <cellStyle name="Calculation 4" xfId="169" xr:uid="{00000000-0005-0000-0000-000071010000}"/>
    <cellStyle name="Calculation 4 2" xfId="170" xr:uid="{00000000-0005-0000-0000-000072010000}"/>
    <cellStyle name="Calculation 4 2 2" xfId="171" xr:uid="{00000000-0005-0000-0000-000073010000}"/>
    <cellStyle name="Calculation 4 2 3" xfId="172" xr:uid="{00000000-0005-0000-0000-000074010000}"/>
    <cellStyle name="Calculation 4 3" xfId="173" xr:uid="{00000000-0005-0000-0000-000075010000}"/>
    <cellStyle name="Calculation 4 4" xfId="174" xr:uid="{00000000-0005-0000-0000-000076010000}"/>
    <cellStyle name="Calculation 4 5" xfId="1083" xr:uid="{00000000-0005-0000-0000-000077010000}"/>
    <cellStyle name="Calculation 5" xfId="175" xr:uid="{00000000-0005-0000-0000-000078010000}"/>
    <cellStyle name="Calculation 5 2" xfId="176" xr:uid="{00000000-0005-0000-0000-000079010000}"/>
    <cellStyle name="Calculation 5 3" xfId="177" xr:uid="{00000000-0005-0000-0000-00007A010000}"/>
    <cellStyle name="Calculation 5 4" xfId="1084" xr:uid="{00000000-0005-0000-0000-00007B010000}"/>
    <cellStyle name="Calculation 6" xfId="1085" xr:uid="{00000000-0005-0000-0000-00007C010000}"/>
    <cellStyle name="Calculation 7" xfId="1086" xr:uid="{00000000-0005-0000-0000-00007D010000}"/>
    <cellStyle name="Calculation 8" xfId="1087" xr:uid="{00000000-0005-0000-0000-00007E010000}"/>
    <cellStyle name="Calculation 8 10" xfId="1088" xr:uid="{00000000-0005-0000-0000-00007F010000}"/>
    <cellStyle name="Calculation 8 10 10" xfId="1089" xr:uid="{00000000-0005-0000-0000-000080010000}"/>
    <cellStyle name="Calculation 8 10 10 2" xfId="1090" xr:uid="{00000000-0005-0000-0000-000081010000}"/>
    <cellStyle name="Calculation 8 10 11" xfId="1091" xr:uid="{00000000-0005-0000-0000-000082010000}"/>
    <cellStyle name="Calculation 8 10 11 2" xfId="1092" xr:uid="{00000000-0005-0000-0000-000083010000}"/>
    <cellStyle name="Calculation 8 10 12" xfId="1093" xr:uid="{00000000-0005-0000-0000-000084010000}"/>
    <cellStyle name="Calculation 8 10 12 2" xfId="1094" xr:uid="{00000000-0005-0000-0000-000085010000}"/>
    <cellStyle name="Calculation 8 10 13" xfId="1095" xr:uid="{00000000-0005-0000-0000-000086010000}"/>
    <cellStyle name="Calculation 8 10 13 2" xfId="1096" xr:uid="{00000000-0005-0000-0000-000087010000}"/>
    <cellStyle name="Calculation 8 10 14" xfId="1097" xr:uid="{00000000-0005-0000-0000-000088010000}"/>
    <cellStyle name="Calculation 8 10 14 2" xfId="1098" xr:uid="{00000000-0005-0000-0000-000089010000}"/>
    <cellStyle name="Calculation 8 10 15" xfId="1099" xr:uid="{00000000-0005-0000-0000-00008A010000}"/>
    <cellStyle name="Calculation 8 10 15 2" xfId="1100" xr:uid="{00000000-0005-0000-0000-00008B010000}"/>
    <cellStyle name="Calculation 8 10 16" xfId="1101" xr:uid="{00000000-0005-0000-0000-00008C010000}"/>
    <cellStyle name="Calculation 8 10 16 2" xfId="1102" xr:uid="{00000000-0005-0000-0000-00008D010000}"/>
    <cellStyle name="Calculation 8 10 17" xfId="1103" xr:uid="{00000000-0005-0000-0000-00008E010000}"/>
    <cellStyle name="Calculation 8 10 17 2" xfId="1104" xr:uid="{00000000-0005-0000-0000-00008F010000}"/>
    <cellStyle name="Calculation 8 10 18" xfId="1105" xr:uid="{00000000-0005-0000-0000-000090010000}"/>
    <cellStyle name="Calculation 8 10 2" xfId="1106" xr:uid="{00000000-0005-0000-0000-000091010000}"/>
    <cellStyle name="Calculation 8 10 2 2" xfId="1107" xr:uid="{00000000-0005-0000-0000-000092010000}"/>
    <cellStyle name="Calculation 8 10 3" xfId="1108" xr:uid="{00000000-0005-0000-0000-000093010000}"/>
    <cellStyle name="Calculation 8 10 3 2" xfId="1109" xr:uid="{00000000-0005-0000-0000-000094010000}"/>
    <cellStyle name="Calculation 8 10 4" xfId="1110" xr:uid="{00000000-0005-0000-0000-000095010000}"/>
    <cellStyle name="Calculation 8 10 4 2" xfId="1111" xr:uid="{00000000-0005-0000-0000-000096010000}"/>
    <cellStyle name="Calculation 8 10 5" xfId="1112" xr:uid="{00000000-0005-0000-0000-000097010000}"/>
    <cellStyle name="Calculation 8 10 5 2" xfId="1113" xr:uid="{00000000-0005-0000-0000-000098010000}"/>
    <cellStyle name="Calculation 8 10 6" xfId="1114" xr:uid="{00000000-0005-0000-0000-000099010000}"/>
    <cellStyle name="Calculation 8 10 6 2" xfId="1115" xr:uid="{00000000-0005-0000-0000-00009A010000}"/>
    <cellStyle name="Calculation 8 10 7" xfId="1116" xr:uid="{00000000-0005-0000-0000-00009B010000}"/>
    <cellStyle name="Calculation 8 10 7 2" xfId="1117" xr:uid="{00000000-0005-0000-0000-00009C010000}"/>
    <cellStyle name="Calculation 8 10 8" xfId="1118" xr:uid="{00000000-0005-0000-0000-00009D010000}"/>
    <cellStyle name="Calculation 8 10 8 2" xfId="1119" xr:uid="{00000000-0005-0000-0000-00009E010000}"/>
    <cellStyle name="Calculation 8 10 9" xfId="1120" xr:uid="{00000000-0005-0000-0000-00009F010000}"/>
    <cellStyle name="Calculation 8 10 9 2" xfId="1121" xr:uid="{00000000-0005-0000-0000-0000A0010000}"/>
    <cellStyle name="Calculation 8 11" xfId="1122" xr:uid="{00000000-0005-0000-0000-0000A1010000}"/>
    <cellStyle name="Calculation 8 11 10" xfId="1123" xr:uid="{00000000-0005-0000-0000-0000A2010000}"/>
    <cellStyle name="Calculation 8 11 10 2" xfId="1124" xr:uid="{00000000-0005-0000-0000-0000A3010000}"/>
    <cellStyle name="Calculation 8 11 11" xfId="1125" xr:uid="{00000000-0005-0000-0000-0000A4010000}"/>
    <cellStyle name="Calculation 8 11 11 2" xfId="1126" xr:uid="{00000000-0005-0000-0000-0000A5010000}"/>
    <cellStyle name="Calculation 8 11 12" xfId="1127" xr:uid="{00000000-0005-0000-0000-0000A6010000}"/>
    <cellStyle name="Calculation 8 11 12 2" xfId="1128" xr:uid="{00000000-0005-0000-0000-0000A7010000}"/>
    <cellStyle name="Calculation 8 11 13" xfId="1129" xr:uid="{00000000-0005-0000-0000-0000A8010000}"/>
    <cellStyle name="Calculation 8 11 13 2" xfId="1130" xr:uid="{00000000-0005-0000-0000-0000A9010000}"/>
    <cellStyle name="Calculation 8 11 14" xfId="1131" xr:uid="{00000000-0005-0000-0000-0000AA010000}"/>
    <cellStyle name="Calculation 8 11 14 2" xfId="1132" xr:uid="{00000000-0005-0000-0000-0000AB010000}"/>
    <cellStyle name="Calculation 8 11 15" xfId="1133" xr:uid="{00000000-0005-0000-0000-0000AC010000}"/>
    <cellStyle name="Calculation 8 11 15 2" xfId="1134" xr:uid="{00000000-0005-0000-0000-0000AD010000}"/>
    <cellStyle name="Calculation 8 11 16" xfId="1135" xr:uid="{00000000-0005-0000-0000-0000AE010000}"/>
    <cellStyle name="Calculation 8 11 16 2" xfId="1136" xr:uid="{00000000-0005-0000-0000-0000AF010000}"/>
    <cellStyle name="Calculation 8 11 17" xfId="1137" xr:uid="{00000000-0005-0000-0000-0000B0010000}"/>
    <cellStyle name="Calculation 8 11 17 2" xfId="1138" xr:uid="{00000000-0005-0000-0000-0000B1010000}"/>
    <cellStyle name="Calculation 8 11 18" xfId="1139" xr:uid="{00000000-0005-0000-0000-0000B2010000}"/>
    <cellStyle name="Calculation 8 11 2" xfId="1140" xr:uid="{00000000-0005-0000-0000-0000B3010000}"/>
    <cellStyle name="Calculation 8 11 2 2" xfId="1141" xr:uid="{00000000-0005-0000-0000-0000B4010000}"/>
    <cellStyle name="Calculation 8 11 3" xfId="1142" xr:uid="{00000000-0005-0000-0000-0000B5010000}"/>
    <cellStyle name="Calculation 8 11 3 2" xfId="1143" xr:uid="{00000000-0005-0000-0000-0000B6010000}"/>
    <cellStyle name="Calculation 8 11 4" xfId="1144" xr:uid="{00000000-0005-0000-0000-0000B7010000}"/>
    <cellStyle name="Calculation 8 11 4 2" xfId="1145" xr:uid="{00000000-0005-0000-0000-0000B8010000}"/>
    <cellStyle name="Calculation 8 11 5" xfId="1146" xr:uid="{00000000-0005-0000-0000-0000B9010000}"/>
    <cellStyle name="Calculation 8 11 5 2" xfId="1147" xr:uid="{00000000-0005-0000-0000-0000BA010000}"/>
    <cellStyle name="Calculation 8 11 6" xfId="1148" xr:uid="{00000000-0005-0000-0000-0000BB010000}"/>
    <cellStyle name="Calculation 8 11 6 2" xfId="1149" xr:uid="{00000000-0005-0000-0000-0000BC010000}"/>
    <cellStyle name="Calculation 8 11 7" xfId="1150" xr:uid="{00000000-0005-0000-0000-0000BD010000}"/>
    <cellStyle name="Calculation 8 11 7 2" xfId="1151" xr:uid="{00000000-0005-0000-0000-0000BE010000}"/>
    <cellStyle name="Calculation 8 11 8" xfId="1152" xr:uid="{00000000-0005-0000-0000-0000BF010000}"/>
    <cellStyle name="Calculation 8 11 8 2" xfId="1153" xr:uid="{00000000-0005-0000-0000-0000C0010000}"/>
    <cellStyle name="Calculation 8 11 9" xfId="1154" xr:uid="{00000000-0005-0000-0000-0000C1010000}"/>
    <cellStyle name="Calculation 8 11 9 2" xfId="1155" xr:uid="{00000000-0005-0000-0000-0000C2010000}"/>
    <cellStyle name="Calculation 8 12" xfId="1156" xr:uid="{00000000-0005-0000-0000-0000C3010000}"/>
    <cellStyle name="Calculation 8 12 10" xfId="1157" xr:uid="{00000000-0005-0000-0000-0000C4010000}"/>
    <cellStyle name="Calculation 8 12 10 2" xfId="1158" xr:uid="{00000000-0005-0000-0000-0000C5010000}"/>
    <cellStyle name="Calculation 8 12 11" xfId="1159" xr:uid="{00000000-0005-0000-0000-0000C6010000}"/>
    <cellStyle name="Calculation 8 12 11 2" xfId="1160" xr:uid="{00000000-0005-0000-0000-0000C7010000}"/>
    <cellStyle name="Calculation 8 12 12" xfId="1161" xr:uid="{00000000-0005-0000-0000-0000C8010000}"/>
    <cellStyle name="Calculation 8 12 12 2" xfId="1162" xr:uid="{00000000-0005-0000-0000-0000C9010000}"/>
    <cellStyle name="Calculation 8 12 13" xfId="1163" xr:uid="{00000000-0005-0000-0000-0000CA010000}"/>
    <cellStyle name="Calculation 8 12 13 2" xfId="1164" xr:uid="{00000000-0005-0000-0000-0000CB010000}"/>
    <cellStyle name="Calculation 8 12 14" xfId="1165" xr:uid="{00000000-0005-0000-0000-0000CC010000}"/>
    <cellStyle name="Calculation 8 12 14 2" xfId="1166" xr:uid="{00000000-0005-0000-0000-0000CD010000}"/>
    <cellStyle name="Calculation 8 12 15" xfId="1167" xr:uid="{00000000-0005-0000-0000-0000CE010000}"/>
    <cellStyle name="Calculation 8 12 15 2" xfId="1168" xr:uid="{00000000-0005-0000-0000-0000CF010000}"/>
    <cellStyle name="Calculation 8 12 16" xfId="1169" xr:uid="{00000000-0005-0000-0000-0000D0010000}"/>
    <cellStyle name="Calculation 8 12 2" xfId="1170" xr:uid="{00000000-0005-0000-0000-0000D1010000}"/>
    <cellStyle name="Calculation 8 12 2 2" xfId="1171" xr:uid="{00000000-0005-0000-0000-0000D2010000}"/>
    <cellStyle name="Calculation 8 12 3" xfId="1172" xr:uid="{00000000-0005-0000-0000-0000D3010000}"/>
    <cellStyle name="Calculation 8 12 3 2" xfId="1173" xr:uid="{00000000-0005-0000-0000-0000D4010000}"/>
    <cellStyle name="Calculation 8 12 4" xfId="1174" xr:uid="{00000000-0005-0000-0000-0000D5010000}"/>
    <cellStyle name="Calculation 8 12 4 2" xfId="1175" xr:uid="{00000000-0005-0000-0000-0000D6010000}"/>
    <cellStyle name="Calculation 8 12 5" xfId="1176" xr:uid="{00000000-0005-0000-0000-0000D7010000}"/>
    <cellStyle name="Calculation 8 12 5 2" xfId="1177" xr:uid="{00000000-0005-0000-0000-0000D8010000}"/>
    <cellStyle name="Calculation 8 12 6" xfId="1178" xr:uid="{00000000-0005-0000-0000-0000D9010000}"/>
    <cellStyle name="Calculation 8 12 6 2" xfId="1179" xr:uid="{00000000-0005-0000-0000-0000DA010000}"/>
    <cellStyle name="Calculation 8 12 7" xfId="1180" xr:uid="{00000000-0005-0000-0000-0000DB010000}"/>
    <cellStyle name="Calculation 8 12 7 2" xfId="1181" xr:uid="{00000000-0005-0000-0000-0000DC010000}"/>
    <cellStyle name="Calculation 8 12 8" xfId="1182" xr:uid="{00000000-0005-0000-0000-0000DD010000}"/>
    <cellStyle name="Calculation 8 12 8 2" xfId="1183" xr:uid="{00000000-0005-0000-0000-0000DE010000}"/>
    <cellStyle name="Calculation 8 12 9" xfId="1184" xr:uid="{00000000-0005-0000-0000-0000DF010000}"/>
    <cellStyle name="Calculation 8 12 9 2" xfId="1185" xr:uid="{00000000-0005-0000-0000-0000E0010000}"/>
    <cellStyle name="Calculation 8 13" xfId="1186" xr:uid="{00000000-0005-0000-0000-0000E1010000}"/>
    <cellStyle name="Calculation 8 13 10" xfId="1187" xr:uid="{00000000-0005-0000-0000-0000E2010000}"/>
    <cellStyle name="Calculation 8 13 10 2" xfId="1188" xr:uid="{00000000-0005-0000-0000-0000E3010000}"/>
    <cellStyle name="Calculation 8 13 11" xfId="1189" xr:uid="{00000000-0005-0000-0000-0000E4010000}"/>
    <cellStyle name="Calculation 8 13 11 2" xfId="1190" xr:uid="{00000000-0005-0000-0000-0000E5010000}"/>
    <cellStyle name="Calculation 8 13 12" xfId="1191" xr:uid="{00000000-0005-0000-0000-0000E6010000}"/>
    <cellStyle name="Calculation 8 13 12 2" xfId="1192" xr:uid="{00000000-0005-0000-0000-0000E7010000}"/>
    <cellStyle name="Calculation 8 13 13" xfId="1193" xr:uid="{00000000-0005-0000-0000-0000E8010000}"/>
    <cellStyle name="Calculation 8 13 13 2" xfId="1194" xr:uid="{00000000-0005-0000-0000-0000E9010000}"/>
    <cellStyle name="Calculation 8 13 14" xfId="1195" xr:uid="{00000000-0005-0000-0000-0000EA010000}"/>
    <cellStyle name="Calculation 8 13 14 2" xfId="1196" xr:uid="{00000000-0005-0000-0000-0000EB010000}"/>
    <cellStyle name="Calculation 8 13 15" xfId="1197" xr:uid="{00000000-0005-0000-0000-0000EC010000}"/>
    <cellStyle name="Calculation 8 13 15 2" xfId="1198" xr:uid="{00000000-0005-0000-0000-0000ED010000}"/>
    <cellStyle name="Calculation 8 13 16" xfId="1199" xr:uid="{00000000-0005-0000-0000-0000EE010000}"/>
    <cellStyle name="Calculation 8 13 2" xfId="1200" xr:uid="{00000000-0005-0000-0000-0000EF010000}"/>
    <cellStyle name="Calculation 8 13 2 2" xfId="1201" xr:uid="{00000000-0005-0000-0000-0000F0010000}"/>
    <cellStyle name="Calculation 8 13 3" xfId="1202" xr:uid="{00000000-0005-0000-0000-0000F1010000}"/>
    <cellStyle name="Calculation 8 13 3 2" xfId="1203" xr:uid="{00000000-0005-0000-0000-0000F2010000}"/>
    <cellStyle name="Calculation 8 13 4" xfId="1204" xr:uid="{00000000-0005-0000-0000-0000F3010000}"/>
    <cellStyle name="Calculation 8 13 4 2" xfId="1205" xr:uid="{00000000-0005-0000-0000-0000F4010000}"/>
    <cellStyle name="Calculation 8 13 5" xfId="1206" xr:uid="{00000000-0005-0000-0000-0000F5010000}"/>
    <cellStyle name="Calculation 8 13 5 2" xfId="1207" xr:uid="{00000000-0005-0000-0000-0000F6010000}"/>
    <cellStyle name="Calculation 8 13 6" xfId="1208" xr:uid="{00000000-0005-0000-0000-0000F7010000}"/>
    <cellStyle name="Calculation 8 13 6 2" xfId="1209" xr:uid="{00000000-0005-0000-0000-0000F8010000}"/>
    <cellStyle name="Calculation 8 13 7" xfId="1210" xr:uid="{00000000-0005-0000-0000-0000F9010000}"/>
    <cellStyle name="Calculation 8 13 7 2" xfId="1211" xr:uid="{00000000-0005-0000-0000-0000FA010000}"/>
    <cellStyle name="Calculation 8 13 8" xfId="1212" xr:uid="{00000000-0005-0000-0000-0000FB010000}"/>
    <cellStyle name="Calculation 8 13 8 2" xfId="1213" xr:uid="{00000000-0005-0000-0000-0000FC010000}"/>
    <cellStyle name="Calculation 8 13 9" xfId="1214" xr:uid="{00000000-0005-0000-0000-0000FD010000}"/>
    <cellStyle name="Calculation 8 13 9 2" xfId="1215" xr:uid="{00000000-0005-0000-0000-0000FE010000}"/>
    <cellStyle name="Calculation 8 14" xfId="1216" xr:uid="{00000000-0005-0000-0000-0000FF010000}"/>
    <cellStyle name="Calculation 8 14 10" xfId="1217" xr:uid="{00000000-0005-0000-0000-000000020000}"/>
    <cellStyle name="Calculation 8 14 10 2" xfId="1218" xr:uid="{00000000-0005-0000-0000-000001020000}"/>
    <cellStyle name="Calculation 8 14 11" xfId="1219" xr:uid="{00000000-0005-0000-0000-000002020000}"/>
    <cellStyle name="Calculation 8 14 11 2" xfId="1220" xr:uid="{00000000-0005-0000-0000-000003020000}"/>
    <cellStyle name="Calculation 8 14 12" xfId="1221" xr:uid="{00000000-0005-0000-0000-000004020000}"/>
    <cellStyle name="Calculation 8 14 12 2" xfId="1222" xr:uid="{00000000-0005-0000-0000-000005020000}"/>
    <cellStyle name="Calculation 8 14 13" xfId="1223" xr:uid="{00000000-0005-0000-0000-000006020000}"/>
    <cellStyle name="Calculation 8 14 13 2" xfId="1224" xr:uid="{00000000-0005-0000-0000-000007020000}"/>
    <cellStyle name="Calculation 8 14 14" xfId="1225" xr:uid="{00000000-0005-0000-0000-000008020000}"/>
    <cellStyle name="Calculation 8 14 14 2" xfId="1226" xr:uid="{00000000-0005-0000-0000-000009020000}"/>
    <cellStyle name="Calculation 8 14 15" xfId="1227" xr:uid="{00000000-0005-0000-0000-00000A020000}"/>
    <cellStyle name="Calculation 8 14 2" xfId="1228" xr:uid="{00000000-0005-0000-0000-00000B020000}"/>
    <cellStyle name="Calculation 8 14 2 2" xfId="1229" xr:uid="{00000000-0005-0000-0000-00000C020000}"/>
    <cellStyle name="Calculation 8 14 3" xfId="1230" xr:uid="{00000000-0005-0000-0000-00000D020000}"/>
    <cellStyle name="Calculation 8 14 3 2" xfId="1231" xr:uid="{00000000-0005-0000-0000-00000E020000}"/>
    <cellStyle name="Calculation 8 14 4" xfId="1232" xr:uid="{00000000-0005-0000-0000-00000F020000}"/>
    <cellStyle name="Calculation 8 14 4 2" xfId="1233" xr:uid="{00000000-0005-0000-0000-000010020000}"/>
    <cellStyle name="Calculation 8 14 5" xfId="1234" xr:uid="{00000000-0005-0000-0000-000011020000}"/>
    <cellStyle name="Calculation 8 14 5 2" xfId="1235" xr:uid="{00000000-0005-0000-0000-000012020000}"/>
    <cellStyle name="Calculation 8 14 6" xfId="1236" xr:uid="{00000000-0005-0000-0000-000013020000}"/>
    <cellStyle name="Calculation 8 14 6 2" xfId="1237" xr:uid="{00000000-0005-0000-0000-000014020000}"/>
    <cellStyle name="Calculation 8 14 7" xfId="1238" xr:uid="{00000000-0005-0000-0000-000015020000}"/>
    <cellStyle name="Calculation 8 14 7 2" xfId="1239" xr:uid="{00000000-0005-0000-0000-000016020000}"/>
    <cellStyle name="Calculation 8 14 8" xfId="1240" xr:uid="{00000000-0005-0000-0000-000017020000}"/>
    <cellStyle name="Calculation 8 14 8 2" xfId="1241" xr:uid="{00000000-0005-0000-0000-000018020000}"/>
    <cellStyle name="Calculation 8 14 9" xfId="1242" xr:uid="{00000000-0005-0000-0000-000019020000}"/>
    <cellStyle name="Calculation 8 14 9 2" xfId="1243" xr:uid="{00000000-0005-0000-0000-00001A020000}"/>
    <cellStyle name="Calculation 8 15" xfId="1244" xr:uid="{00000000-0005-0000-0000-00001B020000}"/>
    <cellStyle name="Calculation 8 15 2" xfId="1245" xr:uid="{00000000-0005-0000-0000-00001C020000}"/>
    <cellStyle name="Calculation 8 16" xfId="1246" xr:uid="{00000000-0005-0000-0000-00001D020000}"/>
    <cellStyle name="Calculation 8 16 2" xfId="1247" xr:uid="{00000000-0005-0000-0000-00001E020000}"/>
    <cellStyle name="Calculation 8 17" xfId="1248" xr:uid="{00000000-0005-0000-0000-00001F020000}"/>
    <cellStyle name="Calculation 8 17 2" xfId="1249" xr:uid="{00000000-0005-0000-0000-000020020000}"/>
    <cellStyle name="Calculation 8 18" xfId="1250" xr:uid="{00000000-0005-0000-0000-000021020000}"/>
    <cellStyle name="Calculation 8 18 2" xfId="1251" xr:uid="{00000000-0005-0000-0000-000022020000}"/>
    <cellStyle name="Calculation 8 19" xfId="1252" xr:uid="{00000000-0005-0000-0000-000023020000}"/>
    <cellStyle name="Calculation 8 19 2" xfId="1253" xr:uid="{00000000-0005-0000-0000-000024020000}"/>
    <cellStyle name="Calculation 8 2" xfId="1254" xr:uid="{00000000-0005-0000-0000-000025020000}"/>
    <cellStyle name="Calculation 8 2 10" xfId="1255" xr:uid="{00000000-0005-0000-0000-000026020000}"/>
    <cellStyle name="Calculation 8 2 10 10" xfId="1256" xr:uid="{00000000-0005-0000-0000-000027020000}"/>
    <cellStyle name="Calculation 8 2 10 10 2" xfId="1257" xr:uid="{00000000-0005-0000-0000-000028020000}"/>
    <cellStyle name="Calculation 8 2 10 11" xfId="1258" xr:uid="{00000000-0005-0000-0000-000029020000}"/>
    <cellStyle name="Calculation 8 2 10 11 2" xfId="1259" xr:uid="{00000000-0005-0000-0000-00002A020000}"/>
    <cellStyle name="Calculation 8 2 10 12" xfId="1260" xr:uid="{00000000-0005-0000-0000-00002B020000}"/>
    <cellStyle name="Calculation 8 2 10 12 2" xfId="1261" xr:uid="{00000000-0005-0000-0000-00002C020000}"/>
    <cellStyle name="Calculation 8 2 10 13" xfId="1262" xr:uid="{00000000-0005-0000-0000-00002D020000}"/>
    <cellStyle name="Calculation 8 2 10 13 2" xfId="1263" xr:uid="{00000000-0005-0000-0000-00002E020000}"/>
    <cellStyle name="Calculation 8 2 10 14" xfId="1264" xr:uid="{00000000-0005-0000-0000-00002F020000}"/>
    <cellStyle name="Calculation 8 2 10 14 2" xfId="1265" xr:uid="{00000000-0005-0000-0000-000030020000}"/>
    <cellStyle name="Calculation 8 2 10 15" xfId="1266" xr:uid="{00000000-0005-0000-0000-000031020000}"/>
    <cellStyle name="Calculation 8 2 10 15 2" xfId="1267" xr:uid="{00000000-0005-0000-0000-000032020000}"/>
    <cellStyle name="Calculation 8 2 10 16" xfId="1268" xr:uid="{00000000-0005-0000-0000-000033020000}"/>
    <cellStyle name="Calculation 8 2 10 16 2" xfId="1269" xr:uid="{00000000-0005-0000-0000-000034020000}"/>
    <cellStyle name="Calculation 8 2 10 17" xfId="1270" xr:uid="{00000000-0005-0000-0000-000035020000}"/>
    <cellStyle name="Calculation 8 2 10 17 2" xfId="1271" xr:uid="{00000000-0005-0000-0000-000036020000}"/>
    <cellStyle name="Calculation 8 2 10 18" xfId="1272" xr:uid="{00000000-0005-0000-0000-000037020000}"/>
    <cellStyle name="Calculation 8 2 10 2" xfId="1273" xr:uid="{00000000-0005-0000-0000-000038020000}"/>
    <cellStyle name="Calculation 8 2 10 2 2" xfId="1274" xr:uid="{00000000-0005-0000-0000-000039020000}"/>
    <cellStyle name="Calculation 8 2 10 3" xfId="1275" xr:uid="{00000000-0005-0000-0000-00003A020000}"/>
    <cellStyle name="Calculation 8 2 10 3 2" xfId="1276" xr:uid="{00000000-0005-0000-0000-00003B020000}"/>
    <cellStyle name="Calculation 8 2 10 4" xfId="1277" xr:uid="{00000000-0005-0000-0000-00003C020000}"/>
    <cellStyle name="Calculation 8 2 10 4 2" xfId="1278" xr:uid="{00000000-0005-0000-0000-00003D020000}"/>
    <cellStyle name="Calculation 8 2 10 5" xfId="1279" xr:uid="{00000000-0005-0000-0000-00003E020000}"/>
    <cellStyle name="Calculation 8 2 10 5 2" xfId="1280" xr:uid="{00000000-0005-0000-0000-00003F020000}"/>
    <cellStyle name="Calculation 8 2 10 6" xfId="1281" xr:uid="{00000000-0005-0000-0000-000040020000}"/>
    <cellStyle name="Calculation 8 2 10 6 2" xfId="1282" xr:uid="{00000000-0005-0000-0000-000041020000}"/>
    <cellStyle name="Calculation 8 2 10 7" xfId="1283" xr:uid="{00000000-0005-0000-0000-000042020000}"/>
    <cellStyle name="Calculation 8 2 10 7 2" xfId="1284" xr:uid="{00000000-0005-0000-0000-000043020000}"/>
    <cellStyle name="Calculation 8 2 10 8" xfId="1285" xr:uid="{00000000-0005-0000-0000-000044020000}"/>
    <cellStyle name="Calculation 8 2 10 8 2" xfId="1286" xr:uid="{00000000-0005-0000-0000-000045020000}"/>
    <cellStyle name="Calculation 8 2 10 9" xfId="1287" xr:uid="{00000000-0005-0000-0000-000046020000}"/>
    <cellStyle name="Calculation 8 2 10 9 2" xfId="1288" xr:uid="{00000000-0005-0000-0000-000047020000}"/>
    <cellStyle name="Calculation 8 2 11" xfId="1289" xr:uid="{00000000-0005-0000-0000-000048020000}"/>
    <cellStyle name="Calculation 8 2 11 10" xfId="1290" xr:uid="{00000000-0005-0000-0000-000049020000}"/>
    <cellStyle name="Calculation 8 2 11 10 2" xfId="1291" xr:uid="{00000000-0005-0000-0000-00004A020000}"/>
    <cellStyle name="Calculation 8 2 11 11" xfId="1292" xr:uid="{00000000-0005-0000-0000-00004B020000}"/>
    <cellStyle name="Calculation 8 2 11 11 2" xfId="1293" xr:uid="{00000000-0005-0000-0000-00004C020000}"/>
    <cellStyle name="Calculation 8 2 11 12" xfId="1294" xr:uid="{00000000-0005-0000-0000-00004D020000}"/>
    <cellStyle name="Calculation 8 2 11 12 2" xfId="1295" xr:uid="{00000000-0005-0000-0000-00004E020000}"/>
    <cellStyle name="Calculation 8 2 11 13" xfId="1296" xr:uid="{00000000-0005-0000-0000-00004F020000}"/>
    <cellStyle name="Calculation 8 2 11 13 2" xfId="1297" xr:uid="{00000000-0005-0000-0000-000050020000}"/>
    <cellStyle name="Calculation 8 2 11 14" xfId="1298" xr:uid="{00000000-0005-0000-0000-000051020000}"/>
    <cellStyle name="Calculation 8 2 11 14 2" xfId="1299" xr:uid="{00000000-0005-0000-0000-000052020000}"/>
    <cellStyle name="Calculation 8 2 11 15" xfId="1300" xr:uid="{00000000-0005-0000-0000-000053020000}"/>
    <cellStyle name="Calculation 8 2 11 15 2" xfId="1301" xr:uid="{00000000-0005-0000-0000-000054020000}"/>
    <cellStyle name="Calculation 8 2 11 16" xfId="1302" xr:uid="{00000000-0005-0000-0000-000055020000}"/>
    <cellStyle name="Calculation 8 2 11 2" xfId="1303" xr:uid="{00000000-0005-0000-0000-000056020000}"/>
    <cellStyle name="Calculation 8 2 11 2 2" xfId="1304" xr:uid="{00000000-0005-0000-0000-000057020000}"/>
    <cellStyle name="Calculation 8 2 11 3" xfId="1305" xr:uid="{00000000-0005-0000-0000-000058020000}"/>
    <cellStyle name="Calculation 8 2 11 3 2" xfId="1306" xr:uid="{00000000-0005-0000-0000-000059020000}"/>
    <cellStyle name="Calculation 8 2 11 4" xfId="1307" xr:uid="{00000000-0005-0000-0000-00005A020000}"/>
    <cellStyle name="Calculation 8 2 11 4 2" xfId="1308" xr:uid="{00000000-0005-0000-0000-00005B020000}"/>
    <cellStyle name="Calculation 8 2 11 5" xfId="1309" xr:uid="{00000000-0005-0000-0000-00005C020000}"/>
    <cellStyle name="Calculation 8 2 11 5 2" xfId="1310" xr:uid="{00000000-0005-0000-0000-00005D020000}"/>
    <cellStyle name="Calculation 8 2 11 6" xfId="1311" xr:uid="{00000000-0005-0000-0000-00005E020000}"/>
    <cellStyle name="Calculation 8 2 11 6 2" xfId="1312" xr:uid="{00000000-0005-0000-0000-00005F020000}"/>
    <cellStyle name="Calculation 8 2 11 7" xfId="1313" xr:uid="{00000000-0005-0000-0000-000060020000}"/>
    <cellStyle name="Calculation 8 2 11 7 2" xfId="1314" xr:uid="{00000000-0005-0000-0000-000061020000}"/>
    <cellStyle name="Calculation 8 2 11 8" xfId="1315" xr:uid="{00000000-0005-0000-0000-000062020000}"/>
    <cellStyle name="Calculation 8 2 11 8 2" xfId="1316" xr:uid="{00000000-0005-0000-0000-000063020000}"/>
    <cellStyle name="Calculation 8 2 11 9" xfId="1317" xr:uid="{00000000-0005-0000-0000-000064020000}"/>
    <cellStyle name="Calculation 8 2 11 9 2" xfId="1318" xr:uid="{00000000-0005-0000-0000-000065020000}"/>
    <cellStyle name="Calculation 8 2 12" xfId="1319" xr:uid="{00000000-0005-0000-0000-000066020000}"/>
    <cellStyle name="Calculation 8 2 12 10" xfId="1320" xr:uid="{00000000-0005-0000-0000-000067020000}"/>
    <cellStyle name="Calculation 8 2 12 10 2" xfId="1321" xr:uid="{00000000-0005-0000-0000-000068020000}"/>
    <cellStyle name="Calculation 8 2 12 11" xfId="1322" xr:uid="{00000000-0005-0000-0000-000069020000}"/>
    <cellStyle name="Calculation 8 2 12 11 2" xfId="1323" xr:uid="{00000000-0005-0000-0000-00006A020000}"/>
    <cellStyle name="Calculation 8 2 12 12" xfId="1324" xr:uid="{00000000-0005-0000-0000-00006B020000}"/>
    <cellStyle name="Calculation 8 2 12 12 2" xfId="1325" xr:uid="{00000000-0005-0000-0000-00006C020000}"/>
    <cellStyle name="Calculation 8 2 12 13" xfId="1326" xr:uid="{00000000-0005-0000-0000-00006D020000}"/>
    <cellStyle name="Calculation 8 2 12 13 2" xfId="1327" xr:uid="{00000000-0005-0000-0000-00006E020000}"/>
    <cellStyle name="Calculation 8 2 12 14" xfId="1328" xr:uid="{00000000-0005-0000-0000-00006F020000}"/>
    <cellStyle name="Calculation 8 2 12 14 2" xfId="1329" xr:uid="{00000000-0005-0000-0000-000070020000}"/>
    <cellStyle name="Calculation 8 2 12 15" xfId="1330" xr:uid="{00000000-0005-0000-0000-000071020000}"/>
    <cellStyle name="Calculation 8 2 12 15 2" xfId="1331" xr:uid="{00000000-0005-0000-0000-000072020000}"/>
    <cellStyle name="Calculation 8 2 12 16" xfId="1332" xr:uid="{00000000-0005-0000-0000-000073020000}"/>
    <cellStyle name="Calculation 8 2 12 2" xfId="1333" xr:uid="{00000000-0005-0000-0000-000074020000}"/>
    <cellStyle name="Calculation 8 2 12 2 2" xfId="1334" xr:uid="{00000000-0005-0000-0000-000075020000}"/>
    <cellStyle name="Calculation 8 2 12 3" xfId="1335" xr:uid="{00000000-0005-0000-0000-000076020000}"/>
    <cellStyle name="Calculation 8 2 12 3 2" xfId="1336" xr:uid="{00000000-0005-0000-0000-000077020000}"/>
    <cellStyle name="Calculation 8 2 12 4" xfId="1337" xr:uid="{00000000-0005-0000-0000-000078020000}"/>
    <cellStyle name="Calculation 8 2 12 4 2" xfId="1338" xr:uid="{00000000-0005-0000-0000-000079020000}"/>
    <cellStyle name="Calculation 8 2 12 5" xfId="1339" xr:uid="{00000000-0005-0000-0000-00007A020000}"/>
    <cellStyle name="Calculation 8 2 12 5 2" xfId="1340" xr:uid="{00000000-0005-0000-0000-00007B020000}"/>
    <cellStyle name="Calculation 8 2 12 6" xfId="1341" xr:uid="{00000000-0005-0000-0000-00007C020000}"/>
    <cellStyle name="Calculation 8 2 12 6 2" xfId="1342" xr:uid="{00000000-0005-0000-0000-00007D020000}"/>
    <cellStyle name="Calculation 8 2 12 7" xfId="1343" xr:uid="{00000000-0005-0000-0000-00007E020000}"/>
    <cellStyle name="Calculation 8 2 12 7 2" xfId="1344" xr:uid="{00000000-0005-0000-0000-00007F020000}"/>
    <cellStyle name="Calculation 8 2 12 8" xfId="1345" xr:uid="{00000000-0005-0000-0000-000080020000}"/>
    <cellStyle name="Calculation 8 2 12 8 2" xfId="1346" xr:uid="{00000000-0005-0000-0000-000081020000}"/>
    <cellStyle name="Calculation 8 2 12 9" xfId="1347" xr:uid="{00000000-0005-0000-0000-000082020000}"/>
    <cellStyle name="Calculation 8 2 12 9 2" xfId="1348" xr:uid="{00000000-0005-0000-0000-000083020000}"/>
    <cellStyle name="Calculation 8 2 13" xfId="1349" xr:uid="{00000000-0005-0000-0000-000084020000}"/>
    <cellStyle name="Calculation 8 2 13 10" xfId="1350" xr:uid="{00000000-0005-0000-0000-000085020000}"/>
    <cellStyle name="Calculation 8 2 13 10 2" xfId="1351" xr:uid="{00000000-0005-0000-0000-000086020000}"/>
    <cellStyle name="Calculation 8 2 13 11" xfId="1352" xr:uid="{00000000-0005-0000-0000-000087020000}"/>
    <cellStyle name="Calculation 8 2 13 11 2" xfId="1353" xr:uid="{00000000-0005-0000-0000-000088020000}"/>
    <cellStyle name="Calculation 8 2 13 12" xfId="1354" xr:uid="{00000000-0005-0000-0000-000089020000}"/>
    <cellStyle name="Calculation 8 2 13 12 2" xfId="1355" xr:uid="{00000000-0005-0000-0000-00008A020000}"/>
    <cellStyle name="Calculation 8 2 13 13" xfId="1356" xr:uid="{00000000-0005-0000-0000-00008B020000}"/>
    <cellStyle name="Calculation 8 2 13 13 2" xfId="1357" xr:uid="{00000000-0005-0000-0000-00008C020000}"/>
    <cellStyle name="Calculation 8 2 13 14" xfId="1358" xr:uid="{00000000-0005-0000-0000-00008D020000}"/>
    <cellStyle name="Calculation 8 2 13 14 2" xfId="1359" xr:uid="{00000000-0005-0000-0000-00008E020000}"/>
    <cellStyle name="Calculation 8 2 13 15" xfId="1360" xr:uid="{00000000-0005-0000-0000-00008F020000}"/>
    <cellStyle name="Calculation 8 2 13 2" xfId="1361" xr:uid="{00000000-0005-0000-0000-000090020000}"/>
    <cellStyle name="Calculation 8 2 13 2 2" xfId="1362" xr:uid="{00000000-0005-0000-0000-000091020000}"/>
    <cellStyle name="Calculation 8 2 13 3" xfId="1363" xr:uid="{00000000-0005-0000-0000-000092020000}"/>
    <cellStyle name="Calculation 8 2 13 3 2" xfId="1364" xr:uid="{00000000-0005-0000-0000-000093020000}"/>
    <cellStyle name="Calculation 8 2 13 4" xfId="1365" xr:uid="{00000000-0005-0000-0000-000094020000}"/>
    <cellStyle name="Calculation 8 2 13 4 2" xfId="1366" xr:uid="{00000000-0005-0000-0000-000095020000}"/>
    <cellStyle name="Calculation 8 2 13 5" xfId="1367" xr:uid="{00000000-0005-0000-0000-000096020000}"/>
    <cellStyle name="Calculation 8 2 13 5 2" xfId="1368" xr:uid="{00000000-0005-0000-0000-000097020000}"/>
    <cellStyle name="Calculation 8 2 13 6" xfId="1369" xr:uid="{00000000-0005-0000-0000-000098020000}"/>
    <cellStyle name="Calculation 8 2 13 6 2" xfId="1370" xr:uid="{00000000-0005-0000-0000-000099020000}"/>
    <cellStyle name="Calculation 8 2 13 7" xfId="1371" xr:uid="{00000000-0005-0000-0000-00009A020000}"/>
    <cellStyle name="Calculation 8 2 13 7 2" xfId="1372" xr:uid="{00000000-0005-0000-0000-00009B020000}"/>
    <cellStyle name="Calculation 8 2 13 8" xfId="1373" xr:uid="{00000000-0005-0000-0000-00009C020000}"/>
    <cellStyle name="Calculation 8 2 13 8 2" xfId="1374" xr:uid="{00000000-0005-0000-0000-00009D020000}"/>
    <cellStyle name="Calculation 8 2 13 9" xfId="1375" xr:uid="{00000000-0005-0000-0000-00009E020000}"/>
    <cellStyle name="Calculation 8 2 13 9 2" xfId="1376" xr:uid="{00000000-0005-0000-0000-00009F020000}"/>
    <cellStyle name="Calculation 8 2 14" xfId="1377" xr:uid="{00000000-0005-0000-0000-0000A0020000}"/>
    <cellStyle name="Calculation 8 2 14 2" xfId="1378" xr:uid="{00000000-0005-0000-0000-0000A1020000}"/>
    <cellStyle name="Calculation 8 2 15" xfId="1379" xr:uid="{00000000-0005-0000-0000-0000A2020000}"/>
    <cellStyle name="Calculation 8 2 15 2" xfId="1380" xr:uid="{00000000-0005-0000-0000-0000A3020000}"/>
    <cellStyle name="Calculation 8 2 16" xfId="1381" xr:uid="{00000000-0005-0000-0000-0000A4020000}"/>
    <cellStyle name="Calculation 8 2 16 2" xfId="1382" xr:uid="{00000000-0005-0000-0000-0000A5020000}"/>
    <cellStyle name="Calculation 8 2 17" xfId="1383" xr:uid="{00000000-0005-0000-0000-0000A6020000}"/>
    <cellStyle name="Calculation 8 2 17 2" xfId="1384" xr:uid="{00000000-0005-0000-0000-0000A7020000}"/>
    <cellStyle name="Calculation 8 2 18" xfId="1385" xr:uid="{00000000-0005-0000-0000-0000A8020000}"/>
    <cellStyle name="Calculation 8 2 18 2" xfId="1386" xr:uid="{00000000-0005-0000-0000-0000A9020000}"/>
    <cellStyle name="Calculation 8 2 19" xfId="1387" xr:uid="{00000000-0005-0000-0000-0000AA020000}"/>
    <cellStyle name="Calculation 8 2 19 2" xfId="1388" xr:uid="{00000000-0005-0000-0000-0000AB020000}"/>
    <cellStyle name="Calculation 8 2 2" xfId="1389" xr:uid="{00000000-0005-0000-0000-0000AC020000}"/>
    <cellStyle name="Calculation 8 2 2 10" xfId="1390" xr:uid="{00000000-0005-0000-0000-0000AD020000}"/>
    <cellStyle name="Calculation 8 2 2 10 2" xfId="1391" xr:uid="{00000000-0005-0000-0000-0000AE020000}"/>
    <cellStyle name="Calculation 8 2 2 11" xfId="1392" xr:uid="{00000000-0005-0000-0000-0000AF020000}"/>
    <cellStyle name="Calculation 8 2 2 11 2" xfId="1393" xr:uid="{00000000-0005-0000-0000-0000B0020000}"/>
    <cellStyle name="Calculation 8 2 2 12" xfId="1394" xr:uid="{00000000-0005-0000-0000-0000B1020000}"/>
    <cellStyle name="Calculation 8 2 2 12 2" xfId="1395" xr:uid="{00000000-0005-0000-0000-0000B2020000}"/>
    <cellStyle name="Calculation 8 2 2 13" xfId="1396" xr:uid="{00000000-0005-0000-0000-0000B3020000}"/>
    <cellStyle name="Calculation 8 2 2 13 2" xfId="1397" xr:uid="{00000000-0005-0000-0000-0000B4020000}"/>
    <cellStyle name="Calculation 8 2 2 14" xfId="1398" xr:uid="{00000000-0005-0000-0000-0000B5020000}"/>
    <cellStyle name="Calculation 8 2 2 14 2" xfId="1399" xr:uid="{00000000-0005-0000-0000-0000B6020000}"/>
    <cellStyle name="Calculation 8 2 2 15" xfId="1400" xr:uid="{00000000-0005-0000-0000-0000B7020000}"/>
    <cellStyle name="Calculation 8 2 2 15 2" xfId="1401" xr:uid="{00000000-0005-0000-0000-0000B8020000}"/>
    <cellStyle name="Calculation 8 2 2 16" xfId="1402" xr:uid="{00000000-0005-0000-0000-0000B9020000}"/>
    <cellStyle name="Calculation 8 2 2 16 2" xfId="1403" xr:uid="{00000000-0005-0000-0000-0000BA020000}"/>
    <cellStyle name="Calculation 8 2 2 17" xfId="1404" xr:uid="{00000000-0005-0000-0000-0000BB020000}"/>
    <cellStyle name="Calculation 8 2 2 17 2" xfId="1405" xr:uid="{00000000-0005-0000-0000-0000BC020000}"/>
    <cellStyle name="Calculation 8 2 2 18" xfId="1406" xr:uid="{00000000-0005-0000-0000-0000BD020000}"/>
    <cellStyle name="Calculation 8 2 2 18 2" xfId="1407" xr:uid="{00000000-0005-0000-0000-0000BE020000}"/>
    <cellStyle name="Calculation 8 2 2 19" xfId="1408" xr:uid="{00000000-0005-0000-0000-0000BF020000}"/>
    <cellStyle name="Calculation 8 2 2 19 2" xfId="1409" xr:uid="{00000000-0005-0000-0000-0000C0020000}"/>
    <cellStyle name="Calculation 8 2 2 2" xfId="1410" xr:uid="{00000000-0005-0000-0000-0000C1020000}"/>
    <cellStyle name="Calculation 8 2 2 2 10" xfId="1411" xr:uid="{00000000-0005-0000-0000-0000C2020000}"/>
    <cellStyle name="Calculation 8 2 2 2 10 2" xfId="1412" xr:uid="{00000000-0005-0000-0000-0000C3020000}"/>
    <cellStyle name="Calculation 8 2 2 2 11" xfId="1413" xr:uid="{00000000-0005-0000-0000-0000C4020000}"/>
    <cellStyle name="Calculation 8 2 2 2 11 2" xfId="1414" xr:uid="{00000000-0005-0000-0000-0000C5020000}"/>
    <cellStyle name="Calculation 8 2 2 2 12" xfId="1415" xr:uid="{00000000-0005-0000-0000-0000C6020000}"/>
    <cellStyle name="Calculation 8 2 2 2 12 2" xfId="1416" xr:uid="{00000000-0005-0000-0000-0000C7020000}"/>
    <cellStyle name="Calculation 8 2 2 2 13" xfId="1417" xr:uid="{00000000-0005-0000-0000-0000C8020000}"/>
    <cellStyle name="Calculation 8 2 2 2 13 2" xfId="1418" xr:uid="{00000000-0005-0000-0000-0000C9020000}"/>
    <cellStyle name="Calculation 8 2 2 2 14" xfId="1419" xr:uid="{00000000-0005-0000-0000-0000CA020000}"/>
    <cellStyle name="Calculation 8 2 2 2 14 2" xfId="1420" xr:uid="{00000000-0005-0000-0000-0000CB020000}"/>
    <cellStyle name="Calculation 8 2 2 2 15" xfId="1421" xr:uid="{00000000-0005-0000-0000-0000CC020000}"/>
    <cellStyle name="Calculation 8 2 2 2 15 2" xfId="1422" xr:uid="{00000000-0005-0000-0000-0000CD020000}"/>
    <cellStyle name="Calculation 8 2 2 2 16" xfId="1423" xr:uid="{00000000-0005-0000-0000-0000CE020000}"/>
    <cellStyle name="Calculation 8 2 2 2 16 2" xfId="1424" xr:uid="{00000000-0005-0000-0000-0000CF020000}"/>
    <cellStyle name="Calculation 8 2 2 2 17" xfId="1425" xr:uid="{00000000-0005-0000-0000-0000D0020000}"/>
    <cellStyle name="Calculation 8 2 2 2 17 2" xfId="1426" xr:uid="{00000000-0005-0000-0000-0000D1020000}"/>
    <cellStyle name="Calculation 8 2 2 2 18" xfId="1427" xr:uid="{00000000-0005-0000-0000-0000D2020000}"/>
    <cellStyle name="Calculation 8 2 2 2 18 2" xfId="1428" xr:uid="{00000000-0005-0000-0000-0000D3020000}"/>
    <cellStyle name="Calculation 8 2 2 2 19" xfId="1429" xr:uid="{00000000-0005-0000-0000-0000D4020000}"/>
    <cellStyle name="Calculation 8 2 2 2 2" xfId="1430" xr:uid="{00000000-0005-0000-0000-0000D5020000}"/>
    <cellStyle name="Calculation 8 2 2 2 2 2" xfId="1431" xr:uid="{00000000-0005-0000-0000-0000D6020000}"/>
    <cellStyle name="Calculation 8 2 2 2 3" xfId="1432" xr:uid="{00000000-0005-0000-0000-0000D7020000}"/>
    <cellStyle name="Calculation 8 2 2 2 3 2" xfId="1433" xr:uid="{00000000-0005-0000-0000-0000D8020000}"/>
    <cellStyle name="Calculation 8 2 2 2 4" xfId="1434" xr:uid="{00000000-0005-0000-0000-0000D9020000}"/>
    <cellStyle name="Calculation 8 2 2 2 4 2" xfId="1435" xr:uid="{00000000-0005-0000-0000-0000DA020000}"/>
    <cellStyle name="Calculation 8 2 2 2 5" xfId="1436" xr:uid="{00000000-0005-0000-0000-0000DB020000}"/>
    <cellStyle name="Calculation 8 2 2 2 5 2" xfId="1437" xr:uid="{00000000-0005-0000-0000-0000DC020000}"/>
    <cellStyle name="Calculation 8 2 2 2 6" xfId="1438" xr:uid="{00000000-0005-0000-0000-0000DD020000}"/>
    <cellStyle name="Calculation 8 2 2 2 6 2" xfId="1439" xr:uid="{00000000-0005-0000-0000-0000DE020000}"/>
    <cellStyle name="Calculation 8 2 2 2 7" xfId="1440" xr:uid="{00000000-0005-0000-0000-0000DF020000}"/>
    <cellStyle name="Calculation 8 2 2 2 7 2" xfId="1441" xr:uid="{00000000-0005-0000-0000-0000E0020000}"/>
    <cellStyle name="Calculation 8 2 2 2 8" xfId="1442" xr:uid="{00000000-0005-0000-0000-0000E1020000}"/>
    <cellStyle name="Calculation 8 2 2 2 8 2" xfId="1443" xr:uid="{00000000-0005-0000-0000-0000E2020000}"/>
    <cellStyle name="Calculation 8 2 2 2 9" xfId="1444" xr:uid="{00000000-0005-0000-0000-0000E3020000}"/>
    <cellStyle name="Calculation 8 2 2 2 9 2" xfId="1445" xr:uid="{00000000-0005-0000-0000-0000E4020000}"/>
    <cellStyle name="Calculation 8 2 2 20" xfId="1446" xr:uid="{00000000-0005-0000-0000-0000E5020000}"/>
    <cellStyle name="Calculation 8 2 2 3" xfId="1447" xr:uid="{00000000-0005-0000-0000-0000E6020000}"/>
    <cellStyle name="Calculation 8 2 2 3 10" xfId="1448" xr:uid="{00000000-0005-0000-0000-0000E7020000}"/>
    <cellStyle name="Calculation 8 2 2 3 10 2" xfId="1449" xr:uid="{00000000-0005-0000-0000-0000E8020000}"/>
    <cellStyle name="Calculation 8 2 2 3 11" xfId="1450" xr:uid="{00000000-0005-0000-0000-0000E9020000}"/>
    <cellStyle name="Calculation 8 2 2 3 11 2" xfId="1451" xr:uid="{00000000-0005-0000-0000-0000EA020000}"/>
    <cellStyle name="Calculation 8 2 2 3 12" xfId="1452" xr:uid="{00000000-0005-0000-0000-0000EB020000}"/>
    <cellStyle name="Calculation 8 2 2 3 12 2" xfId="1453" xr:uid="{00000000-0005-0000-0000-0000EC020000}"/>
    <cellStyle name="Calculation 8 2 2 3 13" xfId="1454" xr:uid="{00000000-0005-0000-0000-0000ED020000}"/>
    <cellStyle name="Calculation 8 2 2 3 13 2" xfId="1455" xr:uid="{00000000-0005-0000-0000-0000EE020000}"/>
    <cellStyle name="Calculation 8 2 2 3 14" xfId="1456" xr:uid="{00000000-0005-0000-0000-0000EF020000}"/>
    <cellStyle name="Calculation 8 2 2 3 14 2" xfId="1457" xr:uid="{00000000-0005-0000-0000-0000F0020000}"/>
    <cellStyle name="Calculation 8 2 2 3 15" xfId="1458" xr:uid="{00000000-0005-0000-0000-0000F1020000}"/>
    <cellStyle name="Calculation 8 2 2 3 15 2" xfId="1459" xr:uid="{00000000-0005-0000-0000-0000F2020000}"/>
    <cellStyle name="Calculation 8 2 2 3 16" xfId="1460" xr:uid="{00000000-0005-0000-0000-0000F3020000}"/>
    <cellStyle name="Calculation 8 2 2 3 16 2" xfId="1461" xr:uid="{00000000-0005-0000-0000-0000F4020000}"/>
    <cellStyle name="Calculation 8 2 2 3 17" xfId="1462" xr:uid="{00000000-0005-0000-0000-0000F5020000}"/>
    <cellStyle name="Calculation 8 2 2 3 17 2" xfId="1463" xr:uid="{00000000-0005-0000-0000-0000F6020000}"/>
    <cellStyle name="Calculation 8 2 2 3 18" xfId="1464" xr:uid="{00000000-0005-0000-0000-0000F7020000}"/>
    <cellStyle name="Calculation 8 2 2 3 18 2" xfId="1465" xr:uid="{00000000-0005-0000-0000-0000F8020000}"/>
    <cellStyle name="Calculation 8 2 2 3 19" xfId="1466" xr:uid="{00000000-0005-0000-0000-0000F9020000}"/>
    <cellStyle name="Calculation 8 2 2 3 2" xfId="1467" xr:uid="{00000000-0005-0000-0000-0000FA020000}"/>
    <cellStyle name="Calculation 8 2 2 3 2 2" xfId="1468" xr:uid="{00000000-0005-0000-0000-0000FB020000}"/>
    <cellStyle name="Calculation 8 2 2 3 3" xfId="1469" xr:uid="{00000000-0005-0000-0000-0000FC020000}"/>
    <cellStyle name="Calculation 8 2 2 3 3 2" xfId="1470" xr:uid="{00000000-0005-0000-0000-0000FD020000}"/>
    <cellStyle name="Calculation 8 2 2 3 4" xfId="1471" xr:uid="{00000000-0005-0000-0000-0000FE020000}"/>
    <cellStyle name="Calculation 8 2 2 3 4 2" xfId="1472" xr:uid="{00000000-0005-0000-0000-0000FF020000}"/>
    <cellStyle name="Calculation 8 2 2 3 5" xfId="1473" xr:uid="{00000000-0005-0000-0000-000000030000}"/>
    <cellStyle name="Calculation 8 2 2 3 5 2" xfId="1474" xr:uid="{00000000-0005-0000-0000-000001030000}"/>
    <cellStyle name="Calculation 8 2 2 3 6" xfId="1475" xr:uid="{00000000-0005-0000-0000-000002030000}"/>
    <cellStyle name="Calculation 8 2 2 3 6 2" xfId="1476" xr:uid="{00000000-0005-0000-0000-000003030000}"/>
    <cellStyle name="Calculation 8 2 2 3 7" xfId="1477" xr:uid="{00000000-0005-0000-0000-000004030000}"/>
    <cellStyle name="Calculation 8 2 2 3 7 2" xfId="1478" xr:uid="{00000000-0005-0000-0000-000005030000}"/>
    <cellStyle name="Calculation 8 2 2 3 8" xfId="1479" xr:uid="{00000000-0005-0000-0000-000006030000}"/>
    <cellStyle name="Calculation 8 2 2 3 8 2" xfId="1480" xr:uid="{00000000-0005-0000-0000-000007030000}"/>
    <cellStyle name="Calculation 8 2 2 3 9" xfId="1481" xr:uid="{00000000-0005-0000-0000-000008030000}"/>
    <cellStyle name="Calculation 8 2 2 3 9 2" xfId="1482" xr:uid="{00000000-0005-0000-0000-000009030000}"/>
    <cellStyle name="Calculation 8 2 2 4" xfId="1483" xr:uid="{00000000-0005-0000-0000-00000A030000}"/>
    <cellStyle name="Calculation 8 2 2 4 10" xfId="1484" xr:uid="{00000000-0005-0000-0000-00000B030000}"/>
    <cellStyle name="Calculation 8 2 2 4 10 2" xfId="1485" xr:uid="{00000000-0005-0000-0000-00000C030000}"/>
    <cellStyle name="Calculation 8 2 2 4 11" xfId="1486" xr:uid="{00000000-0005-0000-0000-00000D030000}"/>
    <cellStyle name="Calculation 8 2 2 4 11 2" xfId="1487" xr:uid="{00000000-0005-0000-0000-00000E030000}"/>
    <cellStyle name="Calculation 8 2 2 4 12" xfId="1488" xr:uid="{00000000-0005-0000-0000-00000F030000}"/>
    <cellStyle name="Calculation 8 2 2 4 12 2" xfId="1489" xr:uid="{00000000-0005-0000-0000-000010030000}"/>
    <cellStyle name="Calculation 8 2 2 4 13" xfId="1490" xr:uid="{00000000-0005-0000-0000-000011030000}"/>
    <cellStyle name="Calculation 8 2 2 4 13 2" xfId="1491" xr:uid="{00000000-0005-0000-0000-000012030000}"/>
    <cellStyle name="Calculation 8 2 2 4 14" xfId="1492" xr:uid="{00000000-0005-0000-0000-000013030000}"/>
    <cellStyle name="Calculation 8 2 2 4 14 2" xfId="1493" xr:uid="{00000000-0005-0000-0000-000014030000}"/>
    <cellStyle name="Calculation 8 2 2 4 15" xfId="1494" xr:uid="{00000000-0005-0000-0000-000015030000}"/>
    <cellStyle name="Calculation 8 2 2 4 15 2" xfId="1495" xr:uid="{00000000-0005-0000-0000-000016030000}"/>
    <cellStyle name="Calculation 8 2 2 4 16" xfId="1496" xr:uid="{00000000-0005-0000-0000-000017030000}"/>
    <cellStyle name="Calculation 8 2 2 4 2" xfId="1497" xr:uid="{00000000-0005-0000-0000-000018030000}"/>
    <cellStyle name="Calculation 8 2 2 4 2 2" xfId="1498" xr:uid="{00000000-0005-0000-0000-000019030000}"/>
    <cellStyle name="Calculation 8 2 2 4 3" xfId="1499" xr:uid="{00000000-0005-0000-0000-00001A030000}"/>
    <cellStyle name="Calculation 8 2 2 4 3 2" xfId="1500" xr:uid="{00000000-0005-0000-0000-00001B030000}"/>
    <cellStyle name="Calculation 8 2 2 4 4" xfId="1501" xr:uid="{00000000-0005-0000-0000-00001C030000}"/>
    <cellStyle name="Calculation 8 2 2 4 4 2" xfId="1502" xr:uid="{00000000-0005-0000-0000-00001D030000}"/>
    <cellStyle name="Calculation 8 2 2 4 5" xfId="1503" xr:uid="{00000000-0005-0000-0000-00001E030000}"/>
    <cellStyle name="Calculation 8 2 2 4 5 2" xfId="1504" xr:uid="{00000000-0005-0000-0000-00001F030000}"/>
    <cellStyle name="Calculation 8 2 2 4 6" xfId="1505" xr:uid="{00000000-0005-0000-0000-000020030000}"/>
    <cellStyle name="Calculation 8 2 2 4 6 2" xfId="1506" xr:uid="{00000000-0005-0000-0000-000021030000}"/>
    <cellStyle name="Calculation 8 2 2 4 7" xfId="1507" xr:uid="{00000000-0005-0000-0000-000022030000}"/>
    <cellStyle name="Calculation 8 2 2 4 7 2" xfId="1508" xr:uid="{00000000-0005-0000-0000-000023030000}"/>
    <cellStyle name="Calculation 8 2 2 4 8" xfId="1509" xr:uid="{00000000-0005-0000-0000-000024030000}"/>
    <cellStyle name="Calculation 8 2 2 4 8 2" xfId="1510" xr:uid="{00000000-0005-0000-0000-000025030000}"/>
    <cellStyle name="Calculation 8 2 2 4 9" xfId="1511" xr:uid="{00000000-0005-0000-0000-000026030000}"/>
    <cellStyle name="Calculation 8 2 2 4 9 2" xfId="1512" xr:uid="{00000000-0005-0000-0000-000027030000}"/>
    <cellStyle name="Calculation 8 2 2 5" xfId="1513" xr:uid="{00000000-0005-0000-0000-000028030000}"/>
    <cellStyle name="Calculation 8 2 2 5 10" xfId="1514" xr:uid="{00000000-0005-0000-0000-000029030000}"/>
    <cellStyle name="Calculation 8 2 2 5 10 2" xfId="1515" xr:uid="{00000000-0005-0000-0000-00002A030000}"/>
    <cellStyle name="Calculation 8 2 2 5 11" xfId="1516" xr:uid="{00000000-0005-0000-0000-00002B030000}"/>
    <cellStyle name="Calculation 8 2 2 5 11 2" xfId="1517" xr:uid="{00000000-0005-0000-0000-00002C030000}"/>
    <cellStyle name="Calculation 8 2 2 5 12" xfId="1518" xr:uid="{00000000-0005-0000-0000-00002D030000}"/>
    <cellStyle name="Calculation 8 2 2 5 12 2" xfId="1519" xr:uid="{00000000-0005-0000-0000-00002E030000}"/>
    <cellStyle name="Calculation 8 2 2 5 13" xfId="1520" xr:uid="{00000000-0005-0000-0000-00002F030000}"/>
    <cellStyle name="Calculation 8 2 2 5 13 2" xfId="1521" xr:uid="{00000000-0005-0000-0000-000030030000}"/>
    <cellStyle name="Calculation 8 2 2 5 14" xfId="1522" xr:uid="{00000000-0005-0000-0000-000031030000}"/>
    <cellStyle name="Calculation 8 2 2 5 14 2" xfId="1523" xr:uid="{00000000-0005-0000-0000-000032030000}"/>
    <cellStyle name="Calculation 8 2 2 5 15" xfId="1524" xr:uid="{00000000-0005-0000-0000-000033030000}"/>
    <cellStyle name="Calculation 8 2 2 5 15 2" xfId="1525" xr:uid="{00000000-0005-0000-0000-000034030000}"/>
    <cellStyle name="Calculation 8 2 2 5 16" xfId="1526" xr:uid="{00000000-0005-0000-0000-000035030000}"/>
    <cellStyle name="Calculation 8 2 2 5 2" xfId="1527" xr:uid="{00000000-0005-0000-0000-000036030000}"/>
    <cellStyle name="Calculation 8 2 2 5 2 2" xfId="1528" xr:uid="{00000000-0005-0000-0000-000037030000}"/>
    <cellStyle name="Calculation 8 2 2 5 3" xfId="1529" xr:uid="{00000000-0005-0000-0000-000038030000}"/>
    <cellStyle name="Calculation 8 2 2 5 3 2" xfId="1530" xr:uid="{00000000-0005-0000-0000-000039030000}"/>
    <cellStyle name="Calculation 8 2 2 5 4" xfId="1531" xr:uid="{00000000-0005-0000-0000-00003A030000}"/>
    <cellStyle name="Calculation 8 2 2 5 4 2" xfId="1532" xr:uid="{00000000-0005-0000-0000-00003B030000}"/>
    <cellStyle name="Calculation 8 2 2 5 5" xfId="1533" xr:uid="{00000000-0005-0000-0000-00003C030000}"/>
    <cellStyle name="Calculation 8 2 2 5 5 2" xfId="1534" xr:uid="{00000000-0005-0000-0000-00003D030000}"/>
    <cellStyle name="Calculation 8 2 2 5 6" xfId="1535" xr:uid="{00000000-0005-0000-0000-00003E030000}"/>
    <cellStyle name="Calculation 8 2 2 5 6 2" xfId="1536" xr:uid="{00000000-0005-0000-0000-00003F030000}"/>
    <cellStyle name="Calculation 8 2 2 5 7" xfId="1537" xr:uid="{00000000-0005-0000-0000-000040030000}"/>
    <cellStyle name="Calculation 8 2 2 5 7 2" xfId="1538" xr:uid="{00000000-0005-0000-0000-000041030000}"/>
    <cellStyle name="Calculation 8 2 2 5 8" xfId="1539" xr:uid="{00000000-0005-0000-0000-000042030000}"/>
    <cellStyle name="Calculation 8 2 2 5 8 2" xfId="1540" xr:uid="{00000000-0005-0000-0000-000043030000}"/>
    <cellStyle name="Calculation 8 2 2 5 9" xfId="1541" xr:uid="{00000000-0005-0000-0000-000044030000}"/>
    <cellStyle name="Calculation 8 2 2 5 9 2" xfId="1542" xr:uid="{00000000-0005-0000-0000-000045030000}"/>
    <cellStyle name="Calculation 8 2 2 6" xfId="1543" xr:uid="{00000000-0005-0000-0000-000046030000}"/>
    <cellStyle name="Calculation 8 2 2 6 10" xfId="1544" xr:uid="{00000000-0005-0000-0000-000047030000}"/>
    <cellStyle name="Calculation 8 2 2 6 10 2" xfId="1545" xr:uid="{00000000-0005-0000-0000-000048030000}"/>
    <cellStyle name="Calculation 8 2 2 6 11" xfId="1546" xr:uid="{00000000-0005-0000-0000-000049030000}"/>
    <cellStyle name="Calculation 8 2 2 6 11 2" xfId="1547" xr:uid="{00000000-0005-0000-0000-00004A030000}"/>
    <cellStyle name="Calculation 8 2 2 6 12" xfId="1548" xr:uid="{00000000-0005-0000-0000-00004B030000}"/>
    <cellStyle name="Calculation 8 2 2 6 12 2" xfId="1549" xr:uid="{00000000-0005-0000-0000-00004C030000}"/>
    <cellStyle name="Calculation 8 2 2 6 13" xfId="1550" xr:uid="{00000000-0005-0000-0000-00004D030000}"/>
    <cellStyle name="Calculation 8 2 2 6 13 2" xfId="1551" xr:uid="{00000000-0005-0000-0000-00004E030000}"/>
    <cellStyle name="Calculation 8 2 2 6 14" xfId="1552" xr:uid="{00000000-0005-0000-0000-00004F030000}"/>
    <cellStyle name="Calculation 8 2 2 6 14 2" xfId="1553" xr:uid="{00000000-0005-0000-0000-000050030000}"/>
    <cellStyle name="Calculation 8 2 2 6 15" xfId="1554" xr:uid="{00000000-0005-0000-0000-000051030000}"/>
    <cellStyle name="Calculation 8 2 2 6 2" xfId="1555" xr:uid="{00000000-0005-0000-0000-000052030000}"/>
    <cellStyle name="Calculation 8 2 2 6 2 2" xfId="1556" xr:uid="{00000000-0005-0000-0000-000053030000}"/>
    <cellStyle name="Calculation 8 2 2 6 3" xfId="1557" xr:uid="{00000000-0005-0000-0000-000054030000}"/>
    <cellStyle name="Calculation 8 2 2 6 3 2" xfId="1558" xr:uid="{00000000-0005-0000-0000-000055030000}"/>
    <cellStyle name="Calculation 8 2 2 6 4" xfId="1559" xr:uid="{00000000-0005-0000-0000-000056030000}"/>
    <cellStyle name="Calculation 8 2 2 6 4 2" xfId="1560" xr:uid="{00000000-0005-0000-0000-000057030000}"/>
    <cellStyle name="Calculation 8 2 2 6 5" xfId="1561" xr:uid="{00000000-0005-0000-0000-000058030000}"/>
    <cellStyle name="Calculation 8 2 2 6 5 2" xfId="1562" xr:uid="{00000000-0005-0000-0000-000059030000}"/>
    <cellStyle name="Calculation 8 2 2 6 6" xfId="1563" xr:uid="{00000000-0005-0000-0000-00005A030000}"/>
    <cellStyle name="Calculation 8 2 2 6 6 2" xfId="1564" xr:uid="{00000000-0005-0000-0000-00005B030000}"/>
    <cellStyle name="Calculation 8 2 2 6 7" xfId="1565" xr:uid="{00000000-0005-0000-0000-00005C030000}"/>
    <cellStyle name="Calculation 8 2 2 6 7 2" xfId="1566" xr:uid="{00000000-0005-0000-0000-00005D030000}"/>
    <cellStyle name="Calculation 8 2 2 6 8" xfId="1567" xr:uid="{00000000-0005-0000-0000-00005E030000}"/>
    <cellStyle name="Calculation 8 2 2 6 8 2" xfId="1568" xr:uid="{00000000-0005-0000-0000-00005F030000}"/>
    <cellStyle name="Calculation 8 2 2 6 9" xfId="1569" xr:uid="{00000000-0005-0000-0000-000060030000}"/>
    <cellStyle name="Calculation 8 2 2 6 9 2" xfId="1570" xr:uid="{00000000-0005-0000-0000-000061030000}"/>
    <cellStyle name="Calculation 8 2 2 7" xfId="1571" xr:uid="{00000000-0005-0000-0000-000062030000}"/>
    <cellStyle name="Calculation 8 2 2 7 2" xfId="1572" xr:uid="{00000000-0005-0000-0000-000063030000}"/>
    <cellStyle name="Calculation 8 2 2 8" xfId="1573" xr:uid="{00000000-0005-0000-0000-000064030000}"/>
    <cellStyle name="Calculation 8 2 2 8 2" xfId="1574" xr:uid="{00000000-0005-0000-0000-000065030000}"/>
    <cellStyle name="Calculation 8 2 2 9" xfId="1575" xr:uid="{00000000-0005-0000-0000-000066030000}"/>
    <cellStyle name="Calculation 8 2 2 9 2" xfId="1576" xr:uid="{00000000-0005-0000-0000-000067030000}"/>
    <cellStyle name="Calculation 8 2 20" xfId="1577" xr:uid="{00000000-0005-0000-0000-000068030000}"/>
    <cellStyle name="Calculation 8 2 20 2" xfId="1578" xr:uid="{00000000-0005-0000-0000-000069030000}"/>
    <cellStyle name="Calculation 8 2 21" xfId="1579" xr:uid="{00000000-0005-0000-0000-00006A030000}"/>
    <cellStyle name="Calculation 8 2 21 2" xfId="1580" xr:uid="{00000000-0005-0000-0000-00006B030000}"/>
    <cellStyle name="Calculation 8 2 22" xfId="1581" xr:uid="{00000000-0005-0000-0000-00006C030000}"/>
    <cellStyle name="Calculation 8 2 22 2" xfId="1582" xr:uid="{00000000-0005-0000-0000-00006D030000}"/>
    <cellStyle name="Calculation 8 2 23" xfId="1583" xr:uid="{00000000-0005-0000-0000-00006E030000}"/>
    <cellStyle name="Calculation 8 2 23 2" xfId="1584" xr:uid="{00000000-0005-0000-0000-00006F030000}"/>
    <cellStyle name="Calculation 8 2 24" xfId="1585" xr:uid="{00000000-0005-0000-0000-000070030000}"/>
    <cellStyle name="Calculation 8 2 24 2" xfId="1586" xr:uid="{00000000-0005-0000-0000-000071030000}"/>
    <cellStyle name="Calculation 8 2 25" xfId="1587" xr:uid="{00000000-0005-0000-0000-000072030000}"/>
    <cellStyle name="Calculation 8 2 25 2" xfId="1588" xr:uid="{00000000-0005-0000-0000-000073030000}"/>
    <cellStyle name="Calculation 8 2 26" xfId="1589" xr:uid="{00000000-0005-0000-0000-000074030000}"/>
    <cellStyle name="Calculation 8 2 26 2" xfId="1590" xr:uid="{00000000-0005-0000-0000-000075030000}"/>
    <cellStyle name="Calculation 8 2 27" xfId="1591" xr:uid="{00000000-0005-0000-0000-000076030000}"/>
    <cellStyle name="Calculation 8 2 3" xfId="1592" xr:uid="{00000000-0005-0000-0000-000077030000}"/>
    <cellStyle name="Calculation 8 2 3 10" xfId="1593" xr:uid="{00000000-0005-0000-0000-000078030000}"/>
    <cellStyle name="Calculation 8 2 3 10 2" xfId="1594" xr:uid="{00000000-0005-0000-0000-000079030000}"/>
    <cellStyle name="Calculation 8 2 3 11" xfId="1595" xr:uid="{00000000-0005-0000-0000-00007A030000}"/>
    <cellStyle name="Calculation 8 2 3 11 2" xfId="1596" xr:uid="{00000000-0005-0000-0000-00007B030000}"/>
    <cellStyle name="Calculation 8 2 3 12" xfId="1597" xr:uid="{00000000-0005-0000-0000-00007C030000}"/>
    <cellStyle name="Calculation 8 2 3 12 2" xfId="1598" xr:uid="{00000000-0005-0000-0000-00007D030000}"/>
    <cellStyle name="Calculation 8 2 3 13" xfId="1599" xr:uid="{00000000-0005-0000-0000-00007E030000}"/>
    <cellStyle name="Calculation 8 2 3 13 2" xfId="1600" xr:uid="{00000000-0005-0000-0000-00007F030000}"/>
    <cellStyle name="Calculation 8 2 3 14" xfId="1601" xr:uid="{00000000-0005-0000-0000-000080030000}"/>
    <cellStyle name="Calculation 8 2 3 14 2" xfId="1602" xr:uid="{00000000-0005-0000-0000-000081030000}"/>
    <cellStyle name="Calculation 8 2 3 15" xfId="1603" xr:uid="{00000000-0005-0000-0000-000082030000}"/>
    <cellStyle name="Calculation 8 2 3 15 2" xfId="1604" xr:uid="{00000000-0005-0000-0000-000083030000}"/>
    <cellStyle name="Calculation 8 2 3 16" xfId="1605" xr:uid="{00000000-0005-0000-0000-000084030000}"/>
    <cellStyle name="Calculation 8 2 3 16 2" xfId="1606" xr:uid="{00000000-0005-0000-0000-000085030000}"/>
    <cellStyle name="Calculation 8 2 3 17" xfId="1607" xr:uid="{00000000-0005-0000-0000-000086030000}"/>
    <cellStyle name="Calculation 8 2 3 17 2" xfId="1608" xr:uid="{00000000-0005-0000-0000-000087030000}"/>
    <cellStyle name="Calculation 8 2 3 18" xfId="1609" xr:uid="{00000000-0005-0000-0000-000088030000}"/>
    <cellStyle name="Calculation 8 2 3 18 2" xfId="1610" xr:uid="{00000000-0005-0000-0000-000089030000}"/>
    <cellStyle name="Calculation 8 2 3 19" xfId="1611" xr:uid="{00000000-0005-0000-0000-00008A030000}"/>
    <cellStyle name="Calculation 8 2 3 19 2" xfId="1612" xr:uid="{00000000-0005-0000-0000-00008B030000}"/>
    <cellStyle name="Calculation 8 2 3 2" xfId="1613" xr:uid="{00000000-0005-0000-0000-00008C030000}"/>
    <cellStyle name="Calculation 8 2 3 2 10" xfId="1614" xr:uid="{00000000-0005-0000-0000-00008D030000}"/>
    <cellStyle name="Calculation 8 2 3 2 10 2" xfId="1615" xr:uid="{00000000-0005-0000-0000-00008E030000}"/>
    <cellStyle name="Calculation 8 2 3 2 11" xfId="1616" xr:uid="{00000000-0005-0000-0000-00008F030000}"/>
    <cellStyle name="Calculation 8 2 3 2 11 2" xfId="1617" xr:uid="{00000000-0005-0000-0000-000090030000}"/>
    <cellStyle name="Calculation 8 2 3 2 12" xfId="1618" xr:uid="{00000000-0005-0000-0000-000091030000}"/>
    <cellStyle name="Calculation 8 2 3 2 12 2" xfId="1619" xr:uid="{00000000-0005-0000-0000-000092030000}"/>
    <cellStyle name="Calculation 8 2 3 2 13" xfId="1620" xr:uid="{00000000-0005-0000-0000-000093030000}"/>
    <cellStyle name="Calculation 8 2 3 2 13 2" xfId="1621" xr:uid="{00000000-0005-0000-0000-000094030000}"/>
    <cellStyle name="Calculation 8 2 3 2 14" xfId="1622" xr:uid="{00000000-0005-0000-0000-000095030000}"/>
    <cellStyle name="Calculation 8 2 3 2 14 2" xfId="1623" xr:uid="{00000000-0005-0000-0000-000096030000}"/>
    <cellStyle name="Calculation 8 2 3 2 15" xfId="1624" xr:uid="{00000000-0005-0000-0000-000097030000}"/>
    <cellStyle name="Calculation 8 2 3 2 15 2" xfId="1625" xr:uid="{00000000-0005-0000-0000-000098030000}"/>
    <cellStyle name="Calculation 8 2 3 2 16" xfId="1626" xr:uid="{00000000-0005-0000-0000-000099030000}"/>
    <cellStyle name="Calculation 8 2 3 2 16 2" xfId="1627" xr:uid="{00000000-0005-0000-0000-00009A030000}"/>
    <cellStyle name="Calculation 8 2 3 2 17" xfId="1628" xr:uid="{00000000-0005-0000-0000-00009B030000}"/>
    <cellStyle name="Calculation 8 2 3 2 17 2" xfId="1629" xr:uid="{00000000-0005-0000-0000-00009C030000}"/>
    <cellStyle name="Calculation 8 2 3 2 18" xfId="1630" xr:uid="{00000000-0005-0000-0000-00009D030000}"/>
    <cellStyle name="Calculation 8 2 3 2 18 2" xfId="1631" xr:uid="{00000000-0005-0000-0000-00009E030000}"/>
    <cellStyle name="Calculation 8 2 3 2 19" xfId="1632" xr:uid="{00000000-0005-0000-0000-00009F030000}"/>
    <cellStyle name="Calculation 8 2 3 2 2" xfId="1633" xr:uid="{00000000-0005-0000-0000-0000A0030000}"/>
    <cellStyle name="Calculation 8 2 3 2 2 2" xfId="1634" xr:uid="{00000000-0005-0000-0000-0000A1030000}"/>
    <cellStyle name="Calculation 8 2 3 2 3" xfId="1635" xr:uid="{00000000-0005-0000-0000-0000A2030000}"/>
    <cellStyle name="Calculation 8 2 3 2 3 2" xfId="1636" xr:uid="{00000000-0005-0000-0000-0000A3030000}"/>
    <cellStyle name="Calculation 8 2 3 2 4" xfId="1637" xr:uid="{00000000-0005-0000-0000-0000A4030000}"/>
    <cellStyle name="Calculation 8 2 3 2 4 2" xfId="1638" xr:uid="{00000000-0005-0000-0000-0000A5030000}"/>
    <cellStyle name="Calculation 8 2 3 2 5" xfId="1639" xr:uid="{00000000-0005-0000-0000-0000A6030000}"/>
    <cellStyle name="Calculation 8 2 3 2 5 2" xfId="1640" xr:uid="{00000000-0005-0000-0000-0000A7030000}"/>
    <cellStyle name="Calculation 8 2 3 2 6" xfId="1641" xr:uid="{00000000-0005-0000-0000-0000A8030000}"/>
    <cellStyle name="Calculation 8 2 3 2 6 2" xfId="1642" xr:uid="{00000000-0005-0000-0000-0000A9030000}"/>
    <cellStyle name="Calculation 8 2 3 2 7" xfId="1643" xr:uid="{00000000-0005-0000-0000-0000AA030000}"/>
    <cellStyle name="Calculation 8 2 3 2 7 2" xfId="1644" xr:uid="{00000000-0005-0000-0000-0000AB030000}"/>
    <cellStyle name="Calculation 8 2 3 2 8" xfId="1645" xr:uid="{00000000-0005-0000-0000-0000AC030000}"/>
    <cellStyle name="Calculation 8 2 3 2 8 2" xfId="1646" xr:uid="{00000000-0005-0000-0000-0000AD030000}"/>
    <cellStyle name="Calculation 8 2 3 2 9" xfId="1647" xr:uid="{00000000-0005-0000-0000-0000AE030000}"/>
    <cellStyle name="Calculation 8 2 3 2 9 2" xfId="1648" xr:uid="{00000000-0005-0000-0000-0000AF030000}"/>
    <cellStyle name="Calculation 8 2 3 20" xfId="1649" xr:uid="{00000000-0005-0000-0000-0000B0030000}"/>
    <cellStyle name="Calculation 8 2 3 3" xfId="1650" xr:uid="{00000000-0005-0000-0000-0000B1030000}"/>
    <cellStyle name="Calculation 8 2 3 3 10" xfId="1651" xr:uid="{00000000-0005-0000-0000-0000B2030000}"/>
    <cellStyle name="Calculation 8 2 3 3 10 2" xfId="1652" xr:uid="{00000000-0005-0000-0000-0000B3030000}"/>
    <cellStyle name="Calculation 8 2 3 3 11" xfId="1653" xr:uid="{00000000-0005-0000-0000-0000B4030000}"/>
    <cellStyle name="Calculation 8 2 3 3 11 2" xfId="1654" xr:uid="{00000000-0005-0000-0000-0000B5030000}"/>
    <cellStyle name="Calculation 8 2 3 3 12" xfId="1655" xr:uid="{00000000-0005-0000-0000-0000B6030000}"/>
    <cellStyle name="Calculation 8 2 3 3 12 2" xfId="1656" xr:uid="{00000000-0005-0000-0000-0000B7030000}"/>
    <cellStyle name="Calculation 8 2 3 3 13" xfId="1657" xr:uid="{00000000-0005-0000-0000-0000B8030000}"/>
    <cellStyle name="Calculation 8 2 3 3 13 2" xfId="1658" xr:uid="{00000000-0005-0000-0000-0000B9030000}"/>
    <cellStyle name="Calculation 8 2 3 3 14" xfId="1659" xr:uid="{00000000-0005-0000-0000-0000BA030000}"/>
    <cellStyle name="Calculation 8 2 3 3 14 2" xfId="1660" xr:uid="{00000000-0005-0000-0000-0000BB030000}"/>
    <cellStyle name="Calculation 8 2 3 3 15" xfId="1661" xr:uid="{00000000-0005-0000-0000-0000BC030000}"/>
    <cellStyle name="Calculation 8 2 3 3 15 2" xfId="1662" xr:uid="{00000000-0005-0000-0000-0000BD030000}"/>
    <cellStyle name="Calculation 8 2 3 3 16" xfId="1663" xr:uid="{00000000-0005-0000-0000-0000BE030000}"/>
    <cellStyle name="Calculation 8 2 3 3 16 2" xfId="1664" xr:uid="{00000000-0005-0000-0000-0000BF030000}"/>
    <cellStyle name="Calculation 8 2 3 3 17" xfId="1665" xr:uid="{00000000-0005-0000-0000-0000C0030000}"/>
    <cellStyle name="Calculation 8 2 3 3 17 2" xfId="1666" xr:uid="{00000000-0005-0000-0000-0000C1030000}"/>
    <cellStyle name="Calculation 8 2 3 3 18" xfId="1667" xr:uid="{00000000-0005-0000-0000-0000C2030000}"/>
    <cellStyle name="Calculation 8 2 3 3 18 2" xfId="1668" xr:uid="{00000000-0005-0000-0000-0000C3030000}"/>
    <cellStyle name="Calculation 8 2 3 3 19" xfId="1669" xr:uid="{00000000-0005-0000-0000-0000C4030000}"/>
    <cellStyle name="Calculation 8 2 3 3 2" xfId="1670" xr:uid="{00000000-0005-0000-0000-0000C5030000}"/>
    <cellStyle name="Calculation 8 2 3 3 2 2" xfId="1671" xr:uid="{00000000-0005-0000-0000-0000C6030000}"/>
    <cellStyle name="Calculation 8 2 3 3 3" xfId="1672" xr:uid="{00000000-0005-0000-0000-0000C7030000}"/>
    <cellStyle name="Calculation 8 2 3 3 3 2" xfId="1673" xr:uid="{00000000-0005-0000-0000-0000C8030000}"/>
    <cellStyle name="Calculation 8 2 3 3 4" xfId="1674" xr:uid="{00000000-0005-0000-0000-0000C9030000}"/>
    <cellStyle name="Calculation 8 2 3 3 4 2" xfId="1675" xr:uid="{00000000-0005-0000-0000-0000CA030000}"/>
    <cellStyle name="Calculation 8 2 3 3 5" xfId="1676" xr:uid="{00000000-0005-0000-0000-0000CB030000}"/>
    <cellStyle name="Calculation 8 2 3 3 5 2" xfId="1677" xr:uid="{00000000-0005-0000-0000-0000CC030000}"/>
    <cellStyle name="Calculation 8 2 3 3 6" xfId="1678" xr:uid="{00000000-0005-0000-0000-0000CD030000}"/>
    <cellStyle name="Calculation 8 2 3 3 6 2" xfId="1679" xr:uid="{00000000-0005-0000-0000-0000CE030000}"/>
    <cellStyle name="Calculation 8 2 3 3 7" xfId="1680" xr:uid="{00000000-0005-0000-0000-0000CF030000}"/>
    <cellStyle name="Calculation 8 2 3 3 7 2" xfId="1681" xr:uid="{00000000-0005-0000-0000-0000D0030000}"/>
    <cellStyle name="Calculation 8 2 3 3 8" xfId="1682" xr:uid="{00000000-0005-0000-0000-0000D1030000}"/>
    <cellStyle name="Calculation 8 2 3 3 8 2" xfId="1683" xr:uid="{00000000-0005-0000-0000-0000D2030000}"/>
    <cellStyle name="Calculation 8 2 3 3 9" xfId="1684" xr:uid="{00000000-0005-0000-0000-0000D3030000}"/>
    <cellStyle name="Calculation 8 2 3 3 9 2" xfId="1685" xr:uid="{00000000-0005-0000-0000-0000D4030000}"/>
    <cellStyle name="Calculation 8 2 3 4" xfId="1686" xr:uid="{00000000-0005-0000-0000-0000D5030000}"/>
    <cellStyle name="Calculation 8 2 3 4 10" xfId="1687" xr:uid="{00000000-0005-0000-0000-0000D6030000}"/>
    <cellStyle name="Calculation 8 2 3 4 10 2" xfId="1688" xr:uid="{00000000-0005-0000-0000-0000D7030000}"/>
    <cellStyle name="Calculation 8 2 3 4 11" xfId="1689" xr:uid="{00000000-0005-0000-0000-0000D8030000}"/>
    <cellStyle name="Calculation 8 2 3 4 11 2" xfId="1690" xr:uid="{00000000-0005-0000-0000-0000D9030000}"/>
    <cellStyle name="Calculation 8 2 3 4 12" xfId="1691" xr:uid="{00000000-0005-0000-0000-0000DA030000}"/>
    <cellStyle name="Calculation 8 2 3 4 12 2" xfId="1692" xr:uid="{00000000-0005-0000-0000-0000DB030000}"/>
    <cellStyle name="Calculation 8 2 3 4 13" xfId="1693" xr:uid="{00000000-0005-0000-0000-0000DC030000}"/>
    <cellStyle name="Calculation 8 2 3 4 13 2" xfId="1694" xr:uid="{00000000-0005-0000-0000-0000DD030000}"/>
    <cellStyle name="Calculation 8 2 3 4 14" xfId="1695" xr:uid="{00000000-0005-0000-0000-0000DE030000}"/>
    <cellStyle name="Calculation 8 2 3 4 14 2" xfId="1696" xr:uid="{00000000-0005-0000-0000-0000DF030000}"/>
    <cellStyle name="Calculation 8 2 3 4 15" xfId="1697" xr:uid="{00000000-0005-0000-0000-0000E0030000}"/>
    <cellStyle name="Calculation 8 2 3 4 15 2" xfId="1698" xr:uid="{00000000-0005-0000-0000-0000E1030000}"/>
    <cellStyle name="Calculation 8 2 3 4 16" xfId="1699" xr:uid="{00000000-0005-0000-0000-0000E2030000}"/>
    <cellStyle name="Calculation 8 2 3 4 2" xfId="1700" xr:uid="{00000000-0005-0000-0000-0000E3030000}"/>
    <cellStyle name="Calculation 8 2 3 4 2 2" xfId="1701" xr:uid="{00000000-0005-0000-0000-0000E4030000}"/>
    <cellStyle name="Calculation 8 2 3 4 3" xfId="1702" xr:uid="{00000000-0005-0000-0000-0000E5030000}"/>
    <cellStyle name="Calculation 8 2 3 4 3 2" xfId="1703" xr:uid="{00000000-0005-0000-0000-0000E6030000}"/>
    <cellStyle name="Calculation 8 2 3 4 4" xfId="1704" xr:uid="{00000000-0005-0000-0000-0000E7030000}"/>
    <cellStyle name="Calculation 8 2 3 4 4 2" xfId="1705" xr:uid="{00000000-0005-0000-0000-0000E8030000}"/>
    <cellStyle name="Calculation 8 2 3 4 5" xfId="1706" xr:uid="{00000000-0005-0000-0000-0000E9030000}"/>
    <cellStyle name="Calculation 8 2 3 4 5 2" xfId="1707" xr:uid="{00000000-0005-0000-0000-0000EA030000}"/>
    <cellStyle name="Calculation 8 2 3 4 6" xfId="1708" xr:uid="{00000000-0005-0000-0000-0000EB030000}"/>
    <cellStyle name="Calculation 8 2 3 4 6 2" xfId="1709" xr:uid="{00000000-0005-0000-0000-0000EC030000}"/>
    <cellStyle name="Calculation 8 2 3 4 7" xfId="1710" xr:uid="{00000000-0005-0000-0000-0000ED030000}"/>
    <cellStyle name="Calculation 8 2 3 4 7 2" xfId="1711" xr:uid="{00000000-0005-0000-0000-0000EE030000}"/>
    <cellStyle name="Calculation 8 2 3 4 8" xfId="1712" xr:uid="{00000000-0005-0000-0000-0000EF030000}"/>
    <cellStyle name="Calculation 8 2 3 4 8 2" xfId="1713" xr:uid="{00000000-0005-0000-0000-0000F0030000}"/>
    <cellStyle name="Calculation 8 2 3 4 9" xfId="1714" xr:uid="{00000000-0005-0000-0000-0000F1030000}"/>
    <cellStyle name="Calculation 8 2 3 4 9 2" xfId="1715" xr:uid="{00000000-0005-0000-0000-0000F2030000}"/>
    <cellStyle name="Calculation 8 2 3 5" xfId="1716" xr:uid="{00000000-0005-0000-0000-0000F3030000}"/>
    <cellStyle name="Calculation 8 2 3 5 10" xfId="1717" xr:uid="{00000000-0005-0000-0000-0000F4030000}"/>
    <cellStyle name="Calculation 8 2 3 5 10 2" xfId="1718" xr:uid="{00000000-0005-0000-0000-0000F5030000}"/>
    <cellStyle name="Calculation 8 2 3 5 11" xfId="1719" xr:uid="{00000000-0005-0000-0000-0000F6030000}"/>
    <cellStyle name="Calculation 8 2 3 5 11 2" xfId="1720" xr:uid="{00000000-0005-0000-0000-0000F7030000}"/>
    <cellStyle name="Calculation 8 2 3 5 12" xfId="1721" xr:uid="{00000000-0005-0000-0000-0000F8030000}"/>
    <cellStyle name="Calculation 8 2 3 5 12 2" xfId="1722" xr:uid="{00000000-0005-0000-0000-0000F9030000}"/>
    <cellStyle name="Calculation 8 2 3 5 13" xfId="1723" xr:uid="{00000000-0005-0000-0000-0000FA030000}"/>
    <cellStyle name="Calculation 8 2 3 5 13 2" xfId="1724" xr:uid="{00000000-0005-0000-0000-0000FB030000}"/>
    <cellStyle name="Calculation 8 2 3 5 14" xfId="1725" xr:uid="{00000000-0005-0000-0000-0000FC030000}"/>
    <cellStyle name="Calculation 8 2 3 5 14 2" xfId="1726" xr:uid="{00000000-0005-0000-0000-0000FD030000}"/>
    <cellStyle name="Calculation 8 2 3 5 15" xfId="1727" xr:uid="{00000000-0005-0000-0000-0000FE030000}"/>
    <cellStyle name="Calculation 8 2 3 5 15 2" xfId="1728" xr:uid="{00000000-0005-0000-0000-0000FF030000}"/>
    <cellStyle name="Calculation 8 2 3 5 16" xfId="1729" xr:uid="{00000000-0005-0000-0000-000000040000}"/>
    <cellStyle name="Calculation 8 2 3 5 2" xfId="1730" xr:uid="{00000000-0005-0000-0000-000001040000}"/>
    <cellStyle name="Calculation 8 2 3 5 2 2" xfId="1731" xr:uid="{00000000-0005-0000-0000-000002040000}"/>
    <cellStyle name="Calculation 8 2 3 5 3" xfId="1732" xr:uid="{00000000-0005-0000-0000-000003040000}"/>
    <cellStyle name="Calculation 8 2 3 5 3 2" xfId="1733" xr:uid="{00000000-0005-0000-0000-000004040000}"/>
    <cellStyle name="Calculation 8 2 3 5 4" xfId="1734" xr:uid="{00000000-0005-0000-0000-000005040000}"/>
    <cellStyle name="Calculation 8 2 3 5 4 2" xfId="1735" xr:uid="{00000000-0005-0000-0000-000006040000}"/>
    <cellStyle name="Calculation 8 2 3 5 5" xfId="1736" xr:uid="{00000000-0005-0000-0000-000007040000}"/>
    <cellStyle name="Calculation 8 2 3 5 5 2" xfId="1737" xr:uid="{00000000-0005-0000-0000-000008040000}"/>
    <cellStyle name="Calculation 8 2 3 5 6" xfId="1738" xr:uid="{00000000-0005-0000-0000-000009040000}"/>
    <cellStyle name="Calculation 8 2 3 5 6 2" xfId="1739" xr:uid="{00000000-0005-0000-0000-00000A040000}"/>
    <cellStyle name="Calculation 8 2 3 5 7" xfId="1740" xr:uid="{00000000-0005-0000-0000-00000B040000}"/>
    <cellStyle name="Calculation 8 2 3 5 7 2" xfId="1741" xr:uid="{00000000-0005-0000-0000-00000C040000}"/>
    <cellStyle name="Calculation 8 2 3 5 8" xfId="1742" xr:uid="{00000000-0005-0000-0000-00000D040000}"/>
    <cellStyle name="Calculation 8 2 3 5 8 2" xfId="1743" xr:uid="{00000000-0005-0000-0000-00000E040000}"/>
    <cellStyle name="Calculation 8 2 3 5 9" xfId="1744" xr:uid="{00000000-0005-0000-0000-00000F040000}"/>
    <cellStyle name="Calculation 8 2 3 5 9 2" xfId="1745" xr:uid="{00000000-0005-0000-0000-000010040000}"/>
    <cellStyle name="Calculation 8 2 3 6" xfId="1746" xr:uid="{00000000-0005-0000-0000-000011040000}"/>
    <cellStyle name="Calculation 8 2 3 6 10" xfId="1747" xr:uid="{00000000-0005-0000-0000-000012040000}"/>
    <cellStyle name="Calculation 8 2 3 6 10 2" xfId="1748" xr:uid="{00000000-0005-0000-0000-000013040000}"/>
    <cellStyle name="Calculation 8 2 3 6 11" xfId="1749" xr:uid="{00000000-0005-0000-0000-000014040000}"/>
    <cellStyle name="Calculation 8 2 3 6 11 2" xfId="1750" xr:uid="{00000000-0005-0000-0000-000015040000}"/>
    <cellStyle name="Calculation 8 2 3 6 12" xfId="1751" xr:uid="{00000000-0005-0000-0000-000016040000}"/>
    <cellStyle name="Calculation 8 2 3 6 12 2" xfId="1752" xr:uid="{00000000-0005-0000-0000-000017040000}"/>
    <cellStyle name="Calculation 8 2 3 6 13" xfId="1753" xr:uid="{00000000-0005-0000-0000-000018040000}"/>
    <cellStyle name="Calculation 8 2 3 6 13 2" xfId="1754" xr:uid="{00000000-0005-0000-0000-000019040000}"/>
    <cellStyle name="Calculation 8 2 3 6 14" xfId="1755" xr:uid="{00000000-0005-0000-0000-00001A040000}"/>
    <cellStyle name="Calculation 8 2 3 6 14 2" xfId="1756" xr:uid="{00000000-0005-0000-0000-00001B040000}"/>
    <cellStyle name="Calculation 8 2 3 6 15" xfId="1757" xr:uid="{00000000-0005-0000-0000-00001C040000}"/>
    <cellStyle name="Calculation 8 2 3 6 2" xfId="1758" xr:uid="{00000000-0005-0000-0000-00001D040000}"/>
    <cellStyle name="Calculation 8 2 3 6 2 2" xfId="1759" xr:uid="{00000000-0005-0000-0000-00001E040000}"/>
    <cellStyle name="Calculation 8 2 3 6 3" xfId="1760" xr:uid="{00000000-0005-0000-0000-00001F040000}"/>
    <cellStyle name="Calculation 8 2 3 6 3 2" xfId="1761" xr:uid="{00000000-0005-0000-0000-000020040000}"/>
    <cellStyle name="Calculation 8 2 3 6 4" xfId="1762" xr:uid="{00000000-0005-0000-0000-000021040000}"/>
    <cellStyle name="Calculation 8 2 3 6 4 2" xfId="1763" xr:uid="{00000000-0005-0000-0000-000022040000}"/>
    <cellStyle name="Calculation 8 2 3 6 5" xfId="1764" xr:uid="{00000000-0005-0000-0000-000023040000}"/>
    <cellStyle name="Calculation 8 2 3 6 5 2" xfId="1765" xr:uid="{00000000-0005-0000-0000-000024040000}"/>
    <cellStyle name="Calculation 8 2 3 6 6" xfId="1766" xr:uid="{00000000-0005-0000-0000-000025040000}"/>
    <cellStyle name="Calculation 8 2 3 6 6 2" xfId="1767" xr:uid="{00000000-0005-0000-0000-000026040000}"/>
    <cellStyle name="Calculation 8 2 3 6 7" xfId="1768" xr:uid="{00000000-0005-0000-0000-000027040000}"/>
    <cellStyle name="Calculation 8 2 3 6 7 2" xfId="1769" xr:uid="{00000000-0005-0000-0000-000028040000}"/>
    <cellStyle name="Calculation 8 2 3 6 8" xfId="1770" xr:uid="{00000000-0005-0000-0000-000029040000}"/>
    <cellStyle name="Calculation 8 2 3 6 8 2" xfId="1771" xr:uid="{00000000-0005-0000-0000-00002A040000}"/>
    <cellStyle name="Calculation 8 2 3 6 9" xfId="1772" xr:uid="{00000000-0005-0000-0000-00002B040000}"/>
    <cellStyle name="Calculation 8 2 3 6 9 2" xfId="1773" xr:uid="{00000000-0005-0000-0000-00002C040000}"/>
    <cellStyle name="Calculation 8 2 3 7" xfId="1774" xr:uid="{00000000-0005-0000-0000-00002D040000}"/>
    <cellStyle name="Calculation 8 2 3 7 2" xfId="1775" xr:uid="{00000000-0005-0000-0000-00002E040000}"/>
    <cellStyle name="Calculation 8 2 3 8" xfId="1776" xr:uid="{00000000-0005-0000-0000-00002F040000}"/>
    <cellStyle name="Calculation 8 2 3 8 2" xfId="1777" xr:uid="{00000000-0005-0000-0000-000030040000}"/>
    <cellStyle name="Calculation 8 2 3 9" xfId="1778" xr:uid="{00000000-0005-0000-0000-000031040000}"/>
    <cellStyle name="Calculation 8 2 3 9 2" xfId="1779" xr:uid="{00000000-0005-0000-0000-000032040000}"/>
    <cellStyle name="Calculation 8 2 4" xfId="1780" xr:uid="{00000000-0005-0000-0000-000033040000}"/>
    <cellStyle name="Calculation 8 2 4 10" xfId="1781" xr:uid="{00000000-0005-0000-0000-000034040000}"/>
    <cellStyle name="Calculation 8 2 4 10 2" xfId="1782" xr:uid="{00000000-0005-0000-0000-000035040000}"/>
    <cellStyle name="Calculation 8 2 4 11" xfId="1783" xr:uid="{00000000-0005-0000-0000-000036040000}"/>
    <cellStyle name="Calculation 8 2 4 11 2" xfId="1784" xr:uid="{00000000-0005-0000-0000-000037040000}"/>
    <cellStyle name="Calculation 8 2 4 12" xfId="1785" xr:uid="{00000000-0005-0000-0000-000038040000}"/>
    <cellStyle name="Calculation 8 2 4 12 2" xfId="1786" xr:uid="{00000000-0005-0000-0000-000039040000}"/>
    <cellStyle name="Calculation 8 2 4 13" xfId="1787" xr:uid="{00000000-0005-0000-0000-00003A040000}"/>
    <cellStyle name="Calculation 8 2 4 13 2" xfId="1788" xr:uid="{00000000-0005-0000-0000-00003B040000}"/>
    <cellStyle name="Calculation 8 2 4 14" xfId="1789" xr:uid="{00000000-0005-0000-0000-00003C040000}"/>
    <cellStyle name="Calculation 8 2 4 14 2" xfId="1790" xr:uid="{00000000-0005-0000-0000-00003D040000}"/>
    <cellStyle name="Calculation 8 2 4 15" xfId="1791" xr:uid="{00000000-0005-0000-0000-00003E040000}"/>
    <cellStyle name="Calculation 8 2 4 15 2" xfId="1792" xr:uid="{00000000-0005-0000-0000-00003F040000}"/>
    <cellStyle name="Calculation 8 2 4 16" xfId="1793" xr:uid="{00000000-0005-0000-0000-000040040000}"/>
    <cellStyle name="Calculation 8 2 4 16 2" xfId="1794" xr:uid="{00000000-0005-0000-0000-000041040000}"/>
    <cellStyle name="Calculation 8 2 4 17" xfId="1795" xr:uid="{00000000-0005-0000-0000-000042040000}"/>
    <cellStyle name="Calculation 8 2 4 17 2" xfId="1796" xr:uid="{00000000-0005-0000-0000-000043040000}"/>
    <cellStyle name="Calculation 8 2 4 18" xfId="1797" xr:uid="{00000000-0005-0000-0000-000044040000}"/>
    <cellStyle name="Calculation 8 2 4 18 2" xfId="1798" xr:uid="{00000000-0005-0000-0000-000045040000}"/>
    <cellStyle name="Calculation 8 2 4 19" xfId="1799" xr:uid="{00000000-0005-0000-0000-000046040000}"/>
    <cellStyle name="Calculation 8 2 4 19 2" xfId="1800" xr:uid="{00000000-0005-0000-0000-000047040000}"/>
    <cellStyle name="Calculation 8 2 4 2" xfId="1801" xr:uid="{00000000-0005-0000-0000-000048040000}"/>
    <cellStyle name="Calculation 8 2 4 2 10" xfId="1802" xr:uid="{00000000-0005-0000-0000-000049040000}"/>
    <cellStyle name="Calculation 8 2 4 2 10 2" xfId="1803" xr:uid="{00000000-0005-0000-0000-00004A040000}"/>
    <cellStyle name="Calculation 8 2 4 2 11" xfId="1804" xr:uid="{00000000-0005-0000-0000-00004B040000}"/>
    <cellStyle name="Calculation 8 2 4 2 11 2" xfId="1805" xr:uid="{00000000-0005-0000-0000-00004C040000}"/>
    <cellStyle name="Calculation 8 2 4 2 12" xfId="1806" xr:uid="{00000000-0005-0000-0000-00004D040000}"/>
    <cellStyle name="Calculation 8 2 4 2 12 2" xfId="1807" xr:uid="{00000000-0005-0000-0000-00004E040000}"/>
    <cellStyle name="Calculation 8 2 4 2 13" xfId="1808" xr:uid="{00000000-0005-0000-0000-00004F040000}"/>
    <cellStyle name="Calculation 8 2 4 2 13 2" xfId="1809" xr:uid="{00000000-0005-0000-0000-000050040000}"/>
    <cellStyle name="Calculation 8 2 4 2 14" xfId="1810" xr:uid="{00000000-0005-0000-0000-000051040000}"/>
    <cellStyle name="Calculation 8 2 4 2 14 2" xfId="1811" xr:uid="{00000000-0005-0000-0000-000052040000}"/>
    <cellStyle name="Calculation 8 2 4 2 15" xfId="1812" xr:uid="{00000000-0005-0000-0000-000053040000}"/>
    <cellStyle name="Calculation 8 2 4 2 15 2" xfId="1813" xr:uid="{00000000-0005-0000-0000-000054040000}"/>
    <cellStyle name="Calculation 8 2 4 2 16" xfId="1814" xr:uid="{00000000-0005-0000-0000-000055040000}"/>
    <cellStyle name="Calculation 8 2 4 2 16 2" xfId="1815" xr:uid="{00000000-0005-0000-0000-000056040000}"/>
    <cellStyle name="Calculation 8 2 4 2 17" xfId="1816" xr:uid="{00000000-0005-0000-0000-000057040000}"/>
    <cellStyle name="Calculation 8 2 4 2 17 2" xfId="1817" xr:uid="{00000000-0005-0000-0000-000058040000}"/>
    <cellStyle name="Calculation 8 2 4 2 18" xfId="1818" xr:uid="{00000000-0005-0000-0000-000059040000}"/>
    <cellStyle name="Calculation 8 2 4 2 18 2" xfId="1819" xr:uid="{00000000-0005-0000-0000-00005A040000}"/>
    <cellStyle name="Calculation 8 2 4 2 19" xfId="1820" xr:uid="{00000000-0005-0000-0000-00005B040000}"/>
    <cellStyle name="Calculation 8 2 4 2 2" xfId="1821" xr:uid="{00000000-0005-0000-0000-00005C040000}"/>
    <cellStyle name="Calculation 8 2 4 2 2 2" xfId="1822" xr:uid="{00000000-0005-0000-0000-00005D040000}"/>
    <cellStyle name="Calculation 8 2 4 2 3" xfId="1823" xr:uid="{00000000-0005-0000-0000-00005E040000}"/>
    <cellStyle name="Calculation 8 2 4 2 3 2" xfId="1824" xr:uid="{00000000-0005-0000-0000-00005F040000}"/>
    <cellStyle name="Calculation 8 2 4 2 4" xfId="1825" xr:uid="{00000000-0005-0000-0000-000060040000}"/>
    <cellStyle name="Calculation 8 2 4 2 4 2" xfId="1826" xr:uid="{00000000-0005-0000-0000-000061040000}"/>
    <cellStyle name="Calculation 8 2 4 2 5" xfId="1827" xr:uid="{00000000-0005-0000-0000-000062040000}"/>
    <cellStyle name="Calculation 8 2 4 2 5 2" xfId="1828" xr:uid="{00000000-0005-0000-0000-000063040000}"/>
    <cellStyle name="Calculation 8 2 4 2 6" xfId="1829" xr:uid="{00000000-0005-0000-0000-000064040000}"/>
    <cellStyle name="Calculation 8 2 4 2 6 2" xfId="1830" xr:uid="{00000000-0005-0000-0000-000065040000}"/>
    <cellStyle name="Calculation 8 2 4 2 7" xfId="1831" xr:uid="{00000000-0005-0000-0000-000066040000}"/>
    <cellStyle name="Calculation 8 2 4 2 7 2" xfId="1832" xr:uid="{00000000-0005-0000-0000-000067040000}"/>
    <cellStyle name="Calculation 8 2 4 2 8" xfId="1833" xr:uid="{00000000-0005-0000-0000-000068040000}"/>
    <cellStyle name="Calculation 8 2 4 2 8 2" xfId="1834" xr:uid="{00000000-0005-0000-0000-000069040000}"/>
    <cellStyle name="Calculation 8 2 4 2 9" xfId="1835" xr:uid="{00000000-0005-0000-0000-00006A040000}"/>
    <cellStyle name="Calculation 8 2 4 2 9 2" xfId="1836" xr:uid="{00000000-0005-0000-0000-00006B040000}"/>
    <cellStyle name="Calculation 8 2 4 20" xfId="1837" xr:uid="{00000000-0005-0000-0000-00006C040000}"/>
    <cellStyle name="Calculation 8 2 4 3" xfId="1838" xr:uid="{00000000-0005-0000-0000-00006D040000}"/>
    <cellStyle name="Calculation 8 2 4 3 10" xfId="1839" xr:uid="{00000000-0005-0000-0000-00006E040000}"/>
    <cellStyle name="Calculation 8 2 4 3 10 2" xfId="1840" xr:uid="{00000000-0005-0000-0000-00006F040000}"/>
    <cellStyle name="Calculation 8 2 4 3 11" xfId="1841" xr:uid="{00000000-0005-0000-0000-000070040000}"/>
    <cellStyle name="Calculation 8 2 4 3 11 2" xfId="1842" xr:uid="{00000000-0005-0000-0000-000071040000}"/>
    <cellStyle name="Calculation 8 2 4 3 12" xfId="1843" xr:uid="{00000000-0005-0000-0000-000072040000}"/>
    <cellStyle name="Calculation 8 2 4 3 12 2" xfId="1844" xr:uid="{00000000-0005-0000-0000-000073040000}"/>
    <cellStyle name="Calculation 8 2 4 3 13" xfId="1845" xr:uid="{00000000-0005-0000-0000-000074040000}"/>
    <cellStyle name="Calculation 8 2 4 3 13 2" xfId="1846" xr:uid="{00000000-0005-0000-0000-000075040000}"/>
    <cellStyle name="Calculation 8 2 4 3 14" xfId="1847" xr:uid="{00000000-0005-0000-0000-000076040000}"/>
    <cellStyle name="Calculation 8 2 4 3 14 2" xfId="1848" xr:uid="{00000000-0005-0000-0000-000077040000}"/>
    <cellStyle name="Calculation 8 2 4 3 15" xfId="1849" xr:uid="{00000000-0005-0000-0000-000078040000}"/>
    <cellStyle name="Calculation 8 2 4 3 15 2" xfId="1850" xr:uid="{00000000-0005-0000-0000-000079040000}"/>
    <cellStyle name="Calculation 8 2 4 3 16" xfId="1851" xr:uid="{00000000-0005-0000-0000-00007A040000}"/>
    <cellStyle name="Calculation 8 2 4 3 16 2" xfId="1852" xr:uid="{00000000-0005-0000-0000-00007B040000}"/>
    <cellStyle name="Calculation 8 2 4 3 17" xfId="1853" xr:uid="{00000000-0005-0000-0000-00007C040000}"/>
    <cellStyle name="Calculation 8 2 4 3 17 2" xfId="1854" xr:uid="{00000000-0005-0000-0000-00007D040000}"/>
    <cellStyle name="Calculation 8 2 4 3 18" xfId="1855" xr:uid="{00000000-0005-0000-0000-00007E040000}"/>
    <cellStyle name="Calculation 8 2 4 3 2" xfId="1856" xr:uid="{00000000-0005-0000-0000-00007F040000}"/>
    <cellStyle name="Calculation 8 2 4 3 2 2" xfId="1857" xr:uid="{00000000-0005-0000-0000-000080040000}"/>
    <cellStyle name="Calculation 8 2 4 3 3" xfId="1858" xr:uid="{00000000-0005-0000-0000-000081040000}"/>
    <cellStyle name="Calculation 8 2 4 3 3 2" xfId="1859" xr:uid="{00000000-0005-0000-0000-000082040000}"/>
    <cellStyle name="Calculation 8 2 4 3 4" xfId="1860" xr:uid="{00000000-0005-0000-0000-000083040000}"/>
    <cellStyle name="Calculation 8 2 4 3 4 2" xfId="1861" xr:uid="{00000000-0005-0000-0000-000084040000}"/>
    <cellStyle name="Calculation 8 2 4 3 5" xfId="1862" xr:uid="{00000000-0005-0000-0000-000085040000}"/>
    <cellStyle name="Calculation 8 2 4 3 5 2" xfId="1863" xr:uid="{00000000-0005-0000-0000-000086040000}"/>
    <cellStyle name="Calculation 8 2 4 3 6" xfId="1864" xr:uid="{00000000-0005-0000-0000-000087040000}"/>
    <cellStyle name="Calculation 8 2 4 3 6 2" xfId="1865" xr:uid="{00000000-0005-0000-0000-000088040000}"/>
    <cellStyle name="Calculation 8 2 4 3 7" xfId="1866" xr:uid="{00000000-0005-0000-0000-000089040000}"/>
    <cellStyle name="Calculation 8 2 4 3 7 2" xfId="1867" xr:uid="{00000000-0005-0000-0000-00008A040000}"/>
    <cellStyle name="Calculation 8 2 4 3 8" xfId="1868" xr:uid="{00000000-0005-0000-0000-00008B040000}"/>
    <cellStyle name="Calculation 8 2 4 3 8 2" xfId="1869" xr:uid="{00000000-0005-0000-0000-00008C040000}"/>
    <cellStyle name="Calculation 8 2 4 3 9" xfId="1870" xr:uid="{00000000-0005-0000-0000-00008D040000}"/>
    <cellStyle name="Calculation 8 2 4 3 9 2" xfId="1871" xr:uid="{00000000-0005-0000-0000-00008E040000}"/>
    <cellStyle name="Calculation 8 2 4 4" xfId="1872" xr:uid="{00000000-0005-0000-0000-00008F040000}"/>
    <cellStyle name="Calculation 8 2 4 4 10" xfId="1873" xr:uid="{00000000-0005-0000-0000-000090040000}"/>
    <cellStyle name="Calculation 8 2 4 4 10 2" xfId="1874" xr:uid="{00000000-0005-0000-0000-000091040000}"/>
    <cellStyle name="Calculation 8 2 4 4 11" xfId="1875" xr:uid="{00000000-0005-0000-0000-000092040000}"/>
    <cellStyle name="Calculation 8 2 4 4 11 2" xfId="1876" xr:uid="{00000000-0005-0000-0000-000093040000}"/>
    <cellStyle name="Calculation 8 2 4 4 12" xfId="1877" xr:uid="{00000000-0005-0000-0000-000094040000}"/>
    <cellStyle name="Calculation 8 2 4 4 12 2" xfId="1878" xr:uid="{00000000-0005-0000-0000-000095040000}"/>
    <cellStyle name="Calculation 8 2 4 4 13" xfId="1879" xr:uid="{00000000-0005-0000-0000-000096040000}"/>
    <cellStyle name="Calculation 8 2 4 4 13 2" xfId="1880" xr:uid="{00000000-0005-0000-0000-000097040000}"/>
    <cellStyle name="Calculation 8 2 4 4 14" xfId="1881" xr:uid="{00000000-0005-0000-0000-000098040000}"/>
    <cellStyle name="Calculation 8 2 4 4 14 2" xfId="1882" xr:uid="{00000000-0005-0000-0000-000099040000}"/>
    <cellStyle name="Calculation 8 2 4 4 15" xfId="1883" xr:uid="{00000000-0005-0000-0000-00009A040000}"/>
    <cellStyle name="Calculation 8 2 4 4 15 2" xfId="1884" xr:uid="{00000000-0005-0000-0000-00009B040000}"/>
    <cellStyle name="Calculation 8 2 4 4 16" xfId="1885" xr:uid="{00000000-0005-0000-0000-00009C040000}"/>
    <cellStyle name="Calculation 8 2 4 4 2" xfId="1886" xr:uid="{00000000-0005-0000-0000-00009D040000}"/>
    <cellStyle name="Calculation 8 2 4 4 2 2" xfId="1887" xr:uid="{00000000-0005-0000-0000-00009E040000}"/>
    <cellStyle name="Calculation 8 2 4 4 3" xfId="1888" xr:uid="{00000000-0005-0000-0000-00009F040000}"/>
    <cellStyle name="Calculation 8 2 4 4 3 2" xfId="1889" xr:uid="{00000000-0005-0000-0000-0000A0040000}"/>
    <cellStyle name="Calculation 8 2 4 4 4" xfId="1890" xr:uid="{00000000-0005-0000-0000-0000A1040000}"/>
    <cellStyle name="Calculation 8 2 4 4 4 2" xfId="1891" xr:uid="{00000000-0005-0000-0000-0000A2040000}"/>
    <cellStyle name="Calculation 8 2 4 4 5" xfId="1892" xr:uid="{00000000-0005-0000-0000-0000A3040000}"/>
    <cellStyle name="Calculation 8 2 4 4 5 2" xfId="1893" xr:uid="{00000000-0005-0000-0000-0000A4040000}"/>
    <cellStyle name="Calculation 8 2 4 4 6" xfId="1894" xr:uid="{00000000-0005-0000-0000-0000A5040000}"/>
    <cellStyle name="Calculation 8 2 4 4 6 2" xfId="1895" xr:uid="{00000000-0005-0000-0000-0000A6040000}"/>
    <cellStyle name="Calculation 8 2 4 4 7" xfId="1896" xr:uid="{00000000-0005-0000-0000-0000A7040000}"/>
    <cellStyle name="Calculation 8 2 4 4 7 2" xfId="1897" xr:uid="{00000000-0005-0000-0000-0000A8040000}"/>
    <cellStyle name="Calculation 8 2 4 4 8" xfId="1898" xr:uid="{00000000-0005-0000-0000-0000A9040000}"/>
    <cellStyle name="Calculation 8 2 4 4 8 2" xfId="1899" xr:uid="{00000000-0005-0000-0000-0000AA040000}"/>
    <cellStyle name="Calculation 8 2 4 4 9" xfId="1900" xr:uid="{00000000-0005-0000-0000-0000AB040000}"/>
    <cellStyle name="Calculation 8 2 4 4 9 2" xfId="1901" xr:uid="{00000000-0005-0000-0000-0000AC040000}"/>
    <cellStyle name="Calculation 8 2 4 5" xfId="1902" xr:uid="{00000000-0005-0000-0000-0000AD040000}"/>
    <cellStyle name="Calculation 8 2 4 5 10" xfId="1903" xr:uid="{00000000-0005-0000-0000-0000AE040000}"/>
    <cellStyle name="Calculation 8 2 4 5 10 2" xfId="1904" xr:uid="{00000000-0005-0000-0000-0000AF040000}"/>
    <cellStyle name="Calculation 8 2 4 5 11" xfId="1905" xr:uid="{00000000-0005-0000-0000-0000B0040000}"/>
    <cellStyle name="Calculation 8 2 4 5 11 2" xfId="1906" xr:uid="{00000000-0005-0000-0000-0000B1040000}"/>
    <cellStyle name="Calculation 8 2 4 5 12" xfId="1907" xr:uid="{00000000-0005-0000-0000-0000B2040000}"/>
    <cellStyle name="Calculation 8 2 4 5 12 2" xfId="1908" xr:uid="{00000000-0005-0000-0000-0000B3040000}"/>
    <cellStyle name="Calculation 8 2 4 5 13" xfId="1909" xr:uid="{00000000-0005-0000-0000-0000B4040000}"/>
    <cellStyle name="Calculation 8 2 4 5 13 2" xfId="1910" xr:uid="{00000000-0005-0000-0000-0000B5040000}"/>
    <cellStyle name="Calculation 8 2 4 5 14" xfId="1911" xr:uid="{00000000-0005-0000-0000-0000B6040000}"/>
    <cellStyle name="Calculation 8 2 4 5 14 2" xfId="1912" xr:uid="{00000000-0005-0000-0000-0000B7040000}"/>
    <cellStyle name="Calculation 8 2 4 5 15" xfId="1913" xr:uid="{00000000-0005-0000-0000-0000B8040000}"/>
    <cellStyle name="Calculation 8 2 4 5 15 2" xfId="1914" xr:uid="{00000000-0005-0000-0000-0000B9040000}"/>
    <cellStyle name="Calculation 8 2 4 5 16" xfId="1915" xr:uid="{00000000-0005-0000-0000-0000BA040000}"/>
    <cellStyle name="Calculation 8 2 4 5 2" xfId="1916" xr:uid="{00000000-0005-0000-0000-0000BB040000}"/>
    <cellStyle name="Calculation 8 2 4 5 2 2" xfId="1917" xr:uid="{00000000-0005-0000-0000-0000BC040000}"/>
    <cellStyle name="Calculation 8 2 4 5 3" xfId="1918" xr:uid="{00000000-0005-0000-0000-0000BD040000}"/>
    <cellStyle name="Calculation 8 2 4 5 3 2" xfId="1919" xr:uid="{00000000-0005-0000-0000-0000BE040000}"/>
    <cellStyle name="Calculation 8 2 4 5 4" xfId="1920" xr:uid="{00000000-0005-0000-0000-0000BF040000}"/>
    <cellStyle name="Calculation 8 2 4 5 4 2" xfId="1921" xr:uid="{00000000-0005-0000-0000-0000C0040000}"/>
    <cellStyle name="Calculation 8 2 4 5 5" xfId="1922" xr:uid="{00000000-0005-0000-0000-0000C1040000}"/>
    <cellStyle name="Calculation 8 2 4 5 5 2" xfId="1923" xr:uid="{00000000-0005-0000-0000-0000C2040000}"/>
    <cellStyle name="Calculation 8 2 4 5 6" xfId="1924" xr:uid="{00000000-0005-0000-0000-0000C3040000}"/>
    <cellStyle name="Calculation 8 2 4 5 6 2" xfId="1925" xr:uid="{00000000-0005-0000-0000-0000C4040000}"/>
    <cellStyle name="Calculation 8 2 4 5 7" xfId="1926" xr:uid="{00000000-0005-0000-0000-0000C5040000}"/>
    <cellStyle name="Calculation 8 2 4 5 7 2" xfId="1927" xr:uid="{00000000-0005-0000-0000-0000C6040000}"/>
    <cellStyle name="Calculation 8 2 4 5 8" xfId="1928" xr:uid="{00000000-0005-0000-0000-0000C7040000}"/>
    <cellStyle name="Calculation 8 2 4 5 8 2" xfId="1929" xr:uid="{00000000-0005-0000-0000-0000C8040000}"/>
    <cellStyle name="Calculation 8 2 4 5 9" xfId="1930" xr:uid="{00000000-0005-0000-0000-0000C9040000}"/>
    <cellStyle name="Calculation 8 2 4 5 9 2" xfId="1931" xr:uid="{00000000-0005-0000-0000-0000CA040000}"/>
    <cellStyle name="Calculation 8 2 4 6" xfId="1932" xr:uid="{00000000-0005-0000-0000-0000CB040000}"/>
    <cellStyle name="Calculation 8 2 4 6 10" xfId="1933" xr:uid="{00000000-0005-0000-0000-0000CC040000}"/>
    <cellStyle name="Calculation 8 2 4 6 10 2" xfId="1934" xr:uid="{00000000-0005-0000-0000-0000CD040000}"/>
    <cellStyle name="Calculation 8 2 4 6 11" xfId="1935" xr:uid="{00000000-0005-0000-0000-0000CE040000}"/>
    <cellStyle name="Calculation 8 2 4 6 11 2" xfId="1936" xr:uid="{00000000-0005-0000-0000-0000CF040000}"/>
    <cellStyle name="Calculation 8 2 4 6 12" xfId="1937" xr:uid="{00000000-0005-0000-0000-0000D0040000}"/>
    <cellStyle name="Calculation 8 2 4 6 12 2" xfId="1938" xr:uid="{00000000-0005-0000-0000-0000D1040000}"/>
    <cellStyle name="Calculation 8 2 4 6 13" xfId="1939" xr:uid="{00000000-0005-0000-0000-0000D2040000}"/>
    <cellStyle name="Calculation 8 2 4 6 13 2" xfId="1940" xr:uid="{00000000-0005-0000-0000-0000D3040000}"/>
    <cellStyle name="Calculation 8 2 4 6 14" xfId="1941" xr:uid="{00000000-0005-0000-0000-0000D4040000}"/>
    <cellStyle name="Calculation 8 2 4 6 14 2" xfId="1942" xr:uid="{00000000-0005-0000-0000-0000D5040000}"/>
    <cellStyle name="Calculation 8 2 4 6 15" xfId="1943" xr:uid="{00000000-0005-0000-0000-0000D6040000}"/>
    <cellStyle name="Calculation 8 2 4 6 2" xfId="1944" xr:uid="{00000000-0005-0000-0000-0000D7040000}"/>
    <cellStyle name="Calculation 8 2 4 6 2 2" xfId="1945" xr:uid="{00000000-0005-0000-0000-0000D8040000}"/>
    <cellStyle name="Calculation 8 2 4 6 3" xfId="1946" xr:uid="{00000000-0005-0000-0000-0000D9040000}"/>
    <cellStyle name="Calculation 8 2 4 6 3 2" xfId="1947" xr:uid="{00000000-0005-0000-0000-0000DA040000}"/>
    <cellStyle name="Calculation 8 2 4 6 4" xfId="1948" xr:uid="{00000000-0005-0000-0000-0000DB040000}"/>
    <cellStyle name="Calculation 8 2 4 6 4 2" xfId="1949" xr:uid="{00000000-0005-0000-0000-0000DC040000}"/>
    <cellStyle name="Calculation 8 2 4 6 5" xfId="1950" xr:uid="{00000000-0005-0000-0000-0000DD040000}"/>
    <cellStyle name="Calculation 8 2 4 6 5 2" xfId="1951" xr:uid="{00000000-0005-0000-0000-0000DE040000}"/>
    <cellStyle name="Calculation 8 2 4 6 6" xfId="1952" xr:uid="{00000000-0005-0000-0000-0000DF040000}"/>
    <cellStyle name="Calculation 8 2 4 6 6 2" xfId="1953" xr:uid="{00000000-0005-0000-0000-0000E0040000}"/>
    <cellStyle name="Calculation 8 2 4 6 7" xfId="1954" xr:uid="{00000000-0005-0000-0000-0000E1040000}"/>
    <cellStyle name="Calculation 8 2 4 6 7 2" xfId="1955" xr:uid="{00000000-0005-0000-0000-0000E2040000}"/>
    <cellStyle name="Calculation 8 2 4 6 8" xfId="1956" xr:uid="{00000000-0005-0000-0000-0000E3040000}"/>
    <cellStyle name="Calculation 8 2 4 6 8 2" xfId="1957" xr:uid="{00000000-0005-0000-0000-0000E4040000}"/>
    <cellStyle name="Calculation 8 2 4 6 9" xfId="1958" xr:uid="{00000000-0005-0000-0000-0000E5040000}"/>
    <cellStyle name="Calculation 8 2 4 6 9 2" xfId="1959" xr:uid="{00000000-0005-0000-0000-0000E6040000}"/>
    <cellStyle name="Calculation 8 2 4 7" xfId="1960" xr:uid="{00000000-0005-0000-0000-0000E7040000}"/>
    <cellStyle name="Calculation 8 2 4 7 2" xfId="1961" xr:uid="{00000000-0005-0000-0000-0000E8040000}"/>
    <cellStyle name="Calculation 8 2 4 8" xfId="1962" xr:uid="{00000000-0005-0000-0000-0000E9040000}"/>
    <cellStyle name="Calculation 8 2 4 8 2" xfId="1963" xr:uid="{00000000-0005-0000-0000-0000EA040000}"/>
    <cellStyle name="Calculation 8 2 4 9" xfId="1964" xr:uid="{00000000-0005-0000-0000-0000EB040000}"/>
    <cellStyle name="Calculation 8 2 4 9 2" xfId="1965" xr:uid="{00000000-0005-0000-0000-0000EC040000}"/>
    <cellStyle name="Calculation 8 2 5" xfId="1966" xr:uid="{00000000-0005-0000-0000-0000ED040000}"/>
    <cellStyle name="Calculation 8 2 5 10" xfId="1967" xr:uid="{00000000-0005-0000-0000-0000EE040000}"/>
    <cellStyle name="Calculation 8 2 5 10 2" xfId="1968" xr:uid="{00000000-0005-0000-0000-0000EF040000}"/>
    <cellStyle name="Calculation 8 2 5 11" xfId="1969" xr:uid="{00000000-0005-0000-0000-0000F0040000}"/>
    <cellStyle name="Calculation 8 2 5 11 2" xfId="1970" xr:uid="{00000000-0005-0000-0000-0000F1040000}"/>
    <cellStyle name="Calculation 8 2 5 12" xfId="1971" xr:uid="{00000000-0005-0000-0000-0000F2040000}"/>
    <cellStyle name="Calculation 8 2 5 12 2" xfId="1972" xr:uid="{00000000-0005-0000-0000-0000F3040000}"/>
    <cellStyle name="Calculation 8 2 5 13" xfId="1973" xr:uid="{00000000-0005-0000-0000-0000F4040000}"/>
    <cellStyle name="Calculation 8 2 5 13 2" xfId="1974" xr:uid="{00000000-0005-0000-0000-0000F5040000}"/>
    <cellStyle name="Calculation 8 2 5 14" xfId="1975" xr:uid="{00000000-0005-0000-0000-0000F6040000}"/>
    <cellStyle name="Calculation 8 2 5 14 2" xfId="1976" xr:uid="{00000000-0005-0000-0000-0000F7040000}"/>
    <cellStyle name="Calculation 8 2 5 15" xfId="1977" xr:uid="{00000000-0005-0000-0000-0000F8040000}"/>
    <cellStyle name="Calculation 8 2 5 15 2" xfId="1978" xr:uid="{00000000-0005-0000-0000-0000F9040000}"/>
    <cellStyle name="Calculation 8 2 5 16" xfId="1979" xr:uid="{00000000-0005-0000-0000-0000FA040000}"/>
    <cellStyle name="Calculation 8 2 5 16 2" xfId="1980" xr:uid="{00000000-0005-0000-0000-0000FB040000}"/>
    <cellStyle name="Calculation 8 2 5 17" xfId="1981" xr:uid="{00000000-0005-0000-0000-0000FC040000}"/>
    <cellStyle name="Calculation 8 2 5 17 2" xfId="1982" xr:uid="{00000000-0005-0000-0000-0000FD040000}"/>
    <cellStyle name="Calculation 8 2 5 18" xfId="1983" xr:uid="{00000000-0005-0000-0000-0000FE040000}"/>
    <cellStyle name="Calculation 8 2 5 18 2" xfId="1984" xr:uid="{00000000-0005-0000-0000-0000FF040000}"/>
    <cellStyle name="Calculation 8 2 5 19" xfId="1985" xr:uid="{00000000-0005-0000-0000-000000050000}"/>
    <cellStyle name="Calculation 8 2 5 2" xfId="1986" xr:uid="{00000000-0005-0000-0000-000001050000}"/>
    <cellStyle name="Calculation 8 2 5 2 10" xfId="1987" xr:uid="{00000000-0005-0000-0000-000002050000}"/>
    <cellStyle name="Calculation 8 2 5 2 10 2" xfId="1988" xr:uid="{00000000-0005-0000-0000-000003050000}"/>
    <cellStyle name="Calculation 8 2 5 2 11" xfId="1989" xr:uid="{00000000-0005-0000-0000-000004050000}"/>
    <cellStyle name="Calculation 8 2 5 2 11 2" xfId="1990" xr:uid="{00000000-0005-0000-0000-000005050000}"/>
    <cellStyle name="Calculation 8 2 5 2 12" xfId="1991" xr:uid="{00000000-0005-0000-0000-000006050000}"/>
    <cellStyle name="Calculation 8 2 5 2 12 2" xfId="1992" xr:uid="{00000000-0005-0000-0000-000007050000}"/>
    <cellStyle name="Calculation 8 2 5 2 13" xfId="1993" xr:uid="{00000000-0005-0000-0000-000008050000}"/>
    <cellStyle name="Calculation 8 2 5 2 13 2" xfId="1994" xr:uid="{00000000-0005-0000-0000-000009050000}"/>
    <cellStyle name="Calculation 8 2 5 2 14" xfId="1995" xr:uid="{00000000-0005-0000-0000-00000A050000}"/>
    <cellStyle name="Calculation 8 2 5 2 14 2" xfId="1996" xr:uid="{00000000-0005-0000-0000-00000B050000}"/>
    <cellStyle name="Calculation 8 2 5 2 15" xfId="1997" xr:uid="{00000000-0005-0000-0000-00000C050000}"/>
    <cellStyle name="Calculation 8 2 5 2 15 2" xfId="1998" xr:uid="{00000000-0005-0000-0000-00000D050000}"/>
    <cellStyle name="Calculation 8 2 5 2 16" xfId="1999" xr:uid="{00000000-0005-0000-0000-00000E050000}"/>
    <cellStyle name="Calculation 8 2 5 2 16 2" xfId="2000" xr:uid="{00000000-0005-0000-0000-00000F050000}"/>
    <cellStyle name="Calculation 8 2 5 2 17" xfId="2001" xr:uid="{00000000-0005-0000-0000-000010050000}"/>
    <cellStyle name="Calculation 8 2 5 2 17 2" xfId="2002" xr:uid="{00000000-0005-0000-0000-000011050000}"/>
    <cellStyle name="Calculation 8 2 5 2 18" xfId="2003" xr:uid="{00000000-0005-0000-0000-000012050000}"/>
    <cellStyle name="Calculation 8 2 5 2 2" xfId="2004" xr:uid="{00000000-0005-0000-0000-000013050000}"/>
    <cellStyle name="Calculation 8 2 5 2 2 2" xfId="2005" xr:uid="{00000000-0005-0000-0000-000014050000}"/>
    <cellStyle name="Calculation 8 2 5 2 3" xfId="2006" xr:uid="{00000000-0005-0000-0000-000015050000}"/>
    <cellStyle name="Calculation 8 2 5 2 3 2" xfId="2007" xr:uid="{00000000-0005-0000-0000-000016050000}"/>
    <cellStyle name="Calculation 8 2 5 2 4" xfId="2008" xr:uid="{00000000-0005-0000-0000-000017050000}"/>
    <cellStyle name="Calculation 8 2 5 2 4 2" xfId="2009" xr:uid="{00000000-0005-0000-0000-000018050000}"/>
    <cellStyle name="Calculation 8 2 5 2 5" xfId="2010" xr:uid="{00000000-0005-0000-0000-000019050000}"/>
    <cellStyle name="Calculation 8 2 5 2 5 2" xfId="2011" xr:uid="{00000000-0005-0000-0000-00001A050000}"/>
    <cellStyle name="Calculation 8 2 5 2 6" xfId="2012" xr:uid="{00000000-0005-0000-0000-00001B050000}"/>
    <cellStyle name="Calculation 8 2 5 2 6 2" xfId="2013" xr:uid="{00000000-0005-0000-0000-00001C050000}"/>
    <cellStyle name="Calculation 8 2 5 2 7" xfId="2014" xr:uid="{00000000-0005-0000-0000-00001D050000}"/>
    <cellStyle name="Calculation 8 2 5 2 7 2" xfId="2015" xr:uid="{00000000-0005-0000-0000-00001E050000}"/>
    <cellStyle name="Calculation 8 2 5 2 8" xfId="2016" xr:uid="{00000000-0005-0000-0000-00001F050000}"/>
    <cellStyle name="Calculation 8 2 5 2 8 2" xfId="2017" xr:uid="{00000000-0005-0000-0000-000020050000}"/>
    <cellStyle name="Calculation 8 2 5 2 9" xfId="2018" xr:uid="{00000000-0005-0000-0000-000021050000}"/>
    <cellStyle name="Calculation 8 2 5 2 9 2" xfId="2019" xr:uid="{00000000-0005-0000-0000-000022050000}"/>
    <cellStyle name="Calculation 8 2 5 3" xfId="2020" xr:uid="{00000000-0005-0000-0000-000023050000}"/>
    <cellStyle name="Calculation 8 2 5 3 10" xfId="2021" xr:uid="{00000000-0005-0000-0000-000024050000}"/>
    <cellStyle name="Calculation 8 2 5 3 10 2" xfId="2022" xr:uid="{00000000-0005-0000-0000-000025050000}"/>
    <cellStyle name="Calculation 8 2 5 3 11" xfId="2023" xr:uid="{00000000-0005-0000-0000-000026050000}"/>
    <cellStyle name="Calculation 8 2 5 3 11 2" xfId="2024" xr:uid="{00000000-0005-0000-0000-000027050000}"/>
    <cellStyle name="Calculation 8 2 5 3 12" xfId="2025" xr:uid="{00000000-0005-0000-0000-000028050000}"/>
    <cellStyle name="Calculation 8 2 5 3 12 2" xfId="2026" xr:uid="{00000000-0005-0000-0000-000029050000}"/>
    <cellStyle name="Calculation 8 2 5 3 13" xfId="2027" xr:uid="{00000000-0005-0000-0000-00002A050000}"/>
    <cellStyle name="Calculation 8 2 5 3 13 2" xfId="2028" xr:uid="{00000000-0005-0000-0000-00002B050000}"/>
    <cellStyle name="Calculation 8 2 5 3 14" xfId="2029" xr:uid="{00000000-0005-0000-0000-00002C050000}"/>
    <cellStyle name="Calculation 8 2 5 3 14 2" xfId="2030" xr:uid="{00000000-0005-0000-0000-00002D050000}"/>
    <cellStyle name="Calculation 8 2 5 3 15" xfId="2031" xr:uid="{00000000-0005-0000-0000-00002E050000}"/>
    <cellStyle name="Calculation 8 2 5 3 15 2" xfId="2032" xr:uid="{00000000-0005-0000-0000-00002F050000}"/>
    <cellStyle name="Calculation 8 2 5 3 16" xfId="2033" xr:uid="{00000000-0005-0000-0000-000030050000}"/>
    <cellStyle name="Calculation 8 2 5 3 2" xfId="2034" xr:uid="{00000000-0005-0000-0000-000031050000}"/>
    <cellStyle name="Calculation 8 2 5 3 2 2" xfId="2035" xr:uid="{00000000-0005-0000-0000-000032050000}"/>
    <cellStyle name="Calculation 8 2 5 3 3" xfId="2036" xr:uid="{00000000-0005-0000-0000-000033050000}"/>
    <cellStyle name="Calculation 8 2 5 3 3 2" xfId="2037" xr:uid="{00000000-0005-0000-0000-000034050000}"/>
    <cellStyle name="Calculation 8 2 5 3 4" xfId="2038" xr:uid="{00000000-0005-0000-0000-000035050000}"/>
    <cellStyle name="Calculation 8 2 5 3 4 2" xfId="2039" xr:uid="{00000000-0005-0000-0000-000036050000}"/>
    <cellStyle name="Calculation 8 2 5 3 5" xfId="2040" xr:uid="{00000000-0005-0000-0000-000037050000}"/>
    <cellStyle name="Calculation 8 2 5 3 5 2" xfId="2041" xr:uid="{00000000-0005-0000-0000-000038050000}"/>
    <cellStyle name="Calculation 8 2 5 3 6" xfId="2042" xr:uid="{00000000-0005-0000-0000-000039050000}"/>
    <cellStyle name="Calculation 8 2 5 3 6 2" xfId="2043" xr:uid="{00000000-0005-0000-0000-00003A050000}"/>
    <cellStyle name="Calculation 8 2 5 3 7" xfId="2044" xr:uid="{00000000-0005-0000-0000-00003B050000}"/>
    <cellStyle name="Calculation 8 2 5 3 7 2" xfId="2045" xr:uid="{00000000-0005-0000-0000-00003C050000}"/>
    <cellStyle name="Calculation 8 2 5 3 8" xfId="2046" xr:uid="{00000000-0005-0000-0000-00003D050000}"/>
    <cellStyle name="Calculation 8 2 5 3 8 2" xfId="2047" xr:uid="{00000000-0005-0000-0000-00003E050000}"/>
    <cellStyle name="Calculation 8 2 5 3 9" xfId="2048" xr:uid="{00000000-0005-0000-0000-00003F050000}"/>
    <cellStyle name="Calculation 8 2 5 3 9 2" xfId="2049" xr:uid="{00000000-0005-0000-0000-000040050000}"/>
    <cellStyle name="Calculation 8 2 5 4" xfId="2050" xr:uid="{00000000-0005-0000-0000-000041050000}"/>
    <cellStyle name="Calculation 8 2 5 4 10" xfId="2051" xr:uid="{00000000-0005-0000-0000-000042050000}"/>
    <cellStyle name="Calculation 8 2 5 4 10 2" xfId="2052" xr:uid="{00000000-0005-0000-0000-000043050000}"/>
    <cellStyle name="Calculation 8 2 5 4 11" xfId="2053" xr:uid="{00000000-0005-0000-0000-000044050000}"/>
    <cellStyle name="Calculation 8 2 5 4 11 2" xfId="2054" xr:uid="{00000000-0005-0000-0000-000045050000}"/>
    <cellStyle name="Calculation 8 2 5 4 12" xfId="2055" xr:uid="{00000000-0005-0000-0000-000046050000}"/>
    <cellStyle name="Calculation 8 2 5 4 12 2" xfId="2056" xr:uid="{00000000-0005-0000-0000-000047050000}"/>
    <cellStyle name="Calculation 8 2 5 4 13" xfId="2057" xr:uid="{00000000-0005-0000-0000-000048050000}"/>
    <cellStyle name="Calculation 8 2 5 4 13 2" xfId="2058" xr:uid="{00000000-0005-0000-0000-000049050000}"/>
    <cellStyle name="Calculation 8 2 5 4 14" xfId="2059" xr:uid="{00000000-0005-0000-0000-00004A050000}"/>
    <cellStyle name="Calculation 8 2 5 4 14 2" xfId="2060" xr:uid="{00000000-0005-0000-0000-00004B050000}"/>
    <cellStyle name="Calculation 8 2 5 4 15" xfId="2061" xr:uid="{00000000-0005-0000-0000-00004C050000}"/>
    <cellStyle name="Calculation 8 2 5 4 15 2" xfId="2062" xr:uid="{00000000-0005-0000-0000-00004D050000}"/>
    <cellStyle name="Calculation 8 2 5 4 16" xfId="2063" xr:uid="{00000000-0005-0000-0000-00004E050000}"/>
    <cellStyle name="Calculation 8 2 5 4 2" xfId="2064" xr:uid="{00000000-0005-0000-0000-00004F050000}"/>
    <cellStyle name="Calculation 8 2 5 4 2 2" xfId="2065" xr:uid="{00000000-0005-0000-0000-000050050000}"/>
    <cellStyle name="Calculation 8 2 5 4 3" xfId="2066" xr:uid="{00000000-0005-0000-0000-000051050000}"/>
    <cellStyle name="Calculation 8 2 5 4 3 2" xfId="2067" xr:uid="{00000000-0005-0000-0000-000052050000}"/>
    <cellStyle name="Calculation 8 2 5 4 4" xfId="2068" xr:uid="{00000000-0005-0000-0000-000053050000}"/>
    <cellStyle name="Calculation 8 2 5 4 4 2" xfId="2069" xr:uid="{00000000-0005-0000-0000-000054050000}"/>
    <cellStyle name="Calculation 8 2 5 4 5" xfId="2070" xr:uid="{00000000-0005-0000-0000-000055050000}"/>
    <cellStyle name="Calculation 8 2 5 4 5 2" xfId="2071" xr:uid="{00000000-0005-0000-0000-000056050000}"/>
    <cellStyle name="Calculation 8 2 5 4 6" xfId="2072" xr:uid="{00000000-0005-0000-0000-000057050000}"/>
    <cellStyle name="Calculation 8 2 5 4 6 2" xfId="2073" xr:uid="{00000000-0005-0000-0000-000058050000}"/>
    <cellStyle name="Calculation 8 2 5 4 7" xfId="2074" xr:uid="{00000000-0005-0000-0000-000059050000}"/>
    <cellStyle name="Calculation 8 2 5 4 7 2" xfId="2075" xr:uid="{00000000-0005-0000-0000-00005A050000}"/>
    <cellStyle name="Calculation 8 2 5 4 8" xfId="2076" xr:uid="{00000000-0005-0000-0000-00005B050000}"/>
    <cellStyle name="Calculation 8 2 5 4 8 2" xfId="2077" xr:uid="{00000000-0005-0000-0000-00005C050000}"/>
    <cellStyle name="Calculation 8 2 5 4 9" xfId="2078" xr:uid="{00000000-0005-0000-0000-00005D050000}"/>
    <cellStyle name="Calculation 8 2 5 4 9 2" xfId="2079" xr:uid="{00000000-0005-0000-0000-00005E050000}"/>
    <cellStyle name="Calculation 8 2 5 5" xfId="2080" xr:uid="{00000000-0005-0000-0000-00005F050000}"/>
    <cellStyle name="Calculation 8 2 5 5 10" xfId="2081" xr:uid="{00000000-0005-0000-0000-000060050000}"/>
    <cellStyle name="Calculation 8 2 5 5 10 2" xfId="2082" xr:uid="{00000000-0005-0000-0000-000061050000}"/>
    <cellStyle name="Calculation 8 2 5 5 11" xfId="2083" xr:uid="{00000000-0005-0000-0000-000062050000}"/>
    <cellStyle name="Calculation 8 2 5 5 11 2" xfId="2084" xr:uid="{00000000-0005-0000-0000-000063050000}"/>
    <cellStyle name="Calculation 8 2 5 5 12" xfId="2085" xr:uid="{00000000-0005-0000-0000-000064050000}"/>
    <cellStyle name="Calculation 8 2 5 5 12 2" xfId="2086" xr:uid="{00000000-0005-0000-0000-000065050000}"/>
    <cellStyle name="Calculation 8 2 5 5 13" xfId="2087" xr:uid="{00000000-0005-0000-0000-000066050000}"/>
    <cellStyle name="Calculation 8 2 5 5 13 2" xfId="2088" xr:uid="{00000000-0005-0000-0000-000067050000}"/>
    <cellStyle name="Calculation 8 2 5 5 14" xfId="2089" xr:uid="{00000000-0005-0000-0000-000068050000}"/>
    <cellStyle name="Calculation 8 2 5 5 14 2" xfId="2090" xr:uid="{00000000-0005-0000-0000-000069050000}"/>
    <cellStyle name="Calculation 8 2 5 5 15" xfId="2091" xr:uid="{00000000-0005-0000-0000-00006A050000}"/>
    <cellStyle name="Calculation 8 2 5 5 2" xfId="2092" xr:uid="{00000000-0005-0000-0000-00006B050000}"/>
    <cellStyle name="Calculation 8 2 5 5 2 2" xfId="2093" xr:uid="{00000000-0005-0000-0000-00006C050000}"/>
    <cellStyle name="Calculation 8 2 5 5 3" xfId="2094" xr:uid="{00000000-0005-0000-0000-00006D050000}"/>
    <cellStyle name="Calculation 8 2 5 5 3 2" xfId="2095" xr:uid="{00000000-0005-0000-0000-00006E050000}"/>
    <cellStyle name="Calculation 8 2 5 5 4" xfId="2096" xr:uid="{00000000-0005-0000-0000-00006F050000}"/>
    <cellStyle name="Calculation 8 2 5 5 4 2" xfId="2097" xr:uid="{00000000-0005-0000-0000-000070050000}"/>
    <cellStyle name="Calculation 8 2 5 5 5" xfId="2098" xr:uid="{00000000-0005-0000-0000-000071050000}"/>
    <cellStyle name="Calculation 8 2 5 5 5 2" xfId="2099" xr:uid="{00000000-0005-0000-0000-000072050000}"/>
    <cellStyle name="Calculation 8 2 5 5 6" xfId="2100" xr:uid="{00000000-0005-0000-0000-000073050000}"/>
    <cellStyle name="Calculation 8 2 5 5 6 2" xfId="2101" xr:uid="{00000000-0005-0000-0000-000074050000}"/>
    <cellStyle name="Calculation 8 2 5 5 7" xfId="2102" xr:uid="{00000000-0005-0000-0000-000075050000}"/>
    <cellStyle name="Calculation 8 2 5 5 7 2" xfId="2103" xr:uid="{00000000-0005-0000-0000-000076050000}"/>
    <cellStyle name="Calculation 8 2 5 5 8" xfId="2104" xr:uid="{00000000-0005-0000-0000-000077050000}"/>
    <cellStyle name="Calculation 8 2 5 5 8 2" xfId="2105" xr:uid="{00000000-0005-0000-0000-000078050000}"/>
    <cellStyle name="Calculation 8 2 5 5 9" xfId="2106" xr:uid="{00000000-0005-0000-0000-000079050000}"/>
    <cellStyle name="Calculation 8 2 5 5 9 2" xfId="2107" xr:uid="{00000000-0005-0000-0000-00007A050000}"/>
    <cellStyle name="Calculation 8 2 5 6" xfId="2108" xr:uid="{00000000-0005-0000-0000-00007B050000}"/>
    <cellStyle name="Calculation 8 2 5 6 2" xfId="2109" xr:uid="{00000000-0005-0000-0000-00007C050000}"/>
    <cellStyle name="Calculation 8 2 5 7" xfId="2110" xr:uid="{00000000-0005-0000-0000-00007D050000}"/>
    <cellStyle name="Calculation 8 2 5 7 2" xfId="2111" xr:uid="{00000000-0005-0000-0000-00007E050000}"/>
    <cellStyle name="Calculation 8 2 5 8" xfId="2112" xr:uid="{00000000-0005-0000-0000-00007F050000}"/>
    <cellStyle name="Calculation 8 2 5 8 2" xfId="2113" xr:uid="{00000000-0005-0000-0000-000080050000}"/>
    <cellStyle name="Calculation 8 2 5 9" xfId="2114" xr:uid="{00000000-0005-0000-0000-000081050000}"/>
    <cellStyle name="Calculation 8 2 5 9 2" xfId="2115" xr:uid="{00000000-0005-0000-0000-000082050000}"/>
    <cellStyle name="Calculation 8 2 6" xfId="2116" xr:uid="{00000000-0005-0000-0000-000083050000}"/>
    <cellStyle name="Calculation 8 2 6 10" xfId="2117" xr:uid="{00000000-0005-0000-0000-000084050000}"/>
    <cellStyle name="Calculation 8 2 6 10 2" xfId="2118" xr:uid="{00000000-0005-0000-0000-000085050000}"/>
    <cellStyle name="Calculation 8 2 6 11" xfId="2119" xr:uid="{00000000-0005-0000-0000-000086050000}"/>
    <cellStyle name="Calculation 8 2 6 11 2" xfId="2120" xr:uid="{00000000-0005-0000-0000-000087050000}"/>
    <cellStyle name="Calculation 8 2 6 12" xfId="2121" xr:uid="{00000000-0005-0000-0000-000088050000}"/>
    <cellStyle name="Calculation 8 2 6 12 2" xfId="2122" xr:uid="{00000000-0005-0000-0000-000089050000}"/>
    <cellStyle name="Calculation 8 2 6 13" xfId="2123" xr:uid="{00000000-0005-0000-0000-00008A050000}"/>
    <cellStyle name="Calculation 8 2 6 13 2" xfId="2124" xr:uid="{00000000-0005-0000-0000-00008B050000}"/>
    <cellStyle name="Calculation 8 2 6 14" xfId="2125" xr:uid="{00000000-0005-0000-0000-00008C050000}"/>
    <cellStyle name="Calculation 8 2 6 14 2" xfId="2126" xr:uid="{00000000-0005-0000-0000-00008D050000}"/>
    <cellStyle name="Calculation 8 2 6 15" xfId="2127" xr:uid="{00000000-0005-0000-0000-00008E050000}"/>
    <cellStyle name="Calculation 8 2 6 15 2" xfId="2128" xr:uid="{00000000-0005-0000-0000-00008F050000}"/>
    <cellStyle name="Calculation 8 2 6 16" xfId="2129" xr:uid="{00000000-0005-0000-0000-000090050000}"/>
    <cellStyle name="Calculation 8 2 6 16 2" xfId="2130" xr:uid="{00000000-0005-0000-0000-000091050000}"/>
    <cellStyle name="Calculation 8 2 6 17" xfId="2131" xr:uid="{00000000-0005-0000-0000-000092050000}"/>
    <cellStyle name="Calculation 8 2 6 17 2" xfId="2132" xr:uid="{00000000-0005-0000-0000-000093050000}"/>
    <cellStyle name="Calculation 8 2 6 18" xfId="2133" xr:uid="{00000000-0005-0000-0000-000094050000}"/>
    <cellStyle name="Calculation 8 2 6 18 2" xfId="2134" xr:uid="{00000000-0005-0000-0000-000095050000}"/>
    <cellStyle name="Calculation 8 2 6 19" xfId="2135" xr:uid="{00000000-0005-0000-0000-000096050000}"/>
    <cellStyle name="Calculation 8 2 6 2" xfId="2136" xr:uid="{00000000-0005-0000-0000-000097050000}"/>
    <cellStyle name="Calculation 8 2 6 2 10" xfId="2137" xr:uid="{00000000-0005-0000-0000-000098050000}"/>
    <cellStyle name="Calculation 8 2 6 2 10 2" xfId="2138" xr:uid="{00000000-0005-0000-0000-000099050000}"/>
    <cellStyle name="Calculation 8 2 6 2 11" xfId="2139" xr:uid="{00000000-0005-0000-0000-00009A050000}"/>
    <cellStyle name="Calculation 8 2 6 2 11 2" xfId="2140" xr:uid="{00000000-0005-0000-0000-00009B050000}"/>
    <cellStyle name="Calculation 8 2 6 2 12" xfId="2141" xr:uid="{00000000-0005-0000-0000-00009C050000}"/>
    <cellStyle name="Calculation 8 2 6 2 12 2" xfId="2142" xr:uid="{00000000-0005-0000-0000-00009D050000}"/>
    <cellStyle name="Calculation 8 2 6 2 13" xfId="2143" xr:uid="{00000000-0005-0000-0000-00009E050000}"/>
    <cellStyle name="Calculation 8 2 6 2 13 2" xfId="2144" xr:uid="{00000000-0005-0000-0000-00009F050000}"/>
    <cellStyle name="Calculation 8 2 6 2 14" xfId="2145" xr:uid="{00000000-0005-0000-0000-0000A0050000}"/>
    <cellStyle name="Calculation 8 2 6 2 14 2" xfId="2146" xr:uid="{00000000-0005-0000-0000-0000A1050000}"/>
    <cellStyle name="Calculation 8 2 6 2 15" xfId="2147" xr:uid="{00000000-0005-0000-0000-0000A2050000}"/>
    <cellStyle name="Calculation 8 2 6 2 15 2" xfId="2148" xr:uid="{00000000-0005-0000-0000-0000A3050000}"/>
    <cellStyle name="Calculation 8 2 6 2 16" xfId="2149" xr:uid="{00000000-0005-0000-0000-0000A4050000}"/>
    <cellStyle name="Calculation 8 2 6 2 16 2" xfId="2150" xr:uid="{00000000-0005-0000-0000-0000A5050000}"/>
    <cellStyle name="Calculation 8 2 6 2 17" xfId="2151" xr:uid="{00000000-0005-0000-0000-0000A6050000}"/>
    <cellStyle name="Calculation 8 2 6 2 17 2" xfId="2152" xr:uid="{00000000-0005-0000-0000-0000A7050000}"/>
    <cellStyle name="Calculation 8 2 6 2 18" xfId="2153" xr:uid="{00000000-0005-0000-0000-0000A8050000}"/>
    <cellStyle name="Calculation 8 2 6 2 2" xfId="2154" xr:uid="{00000000-0005-0000-0000-0000A9050000}"/>
    <cellStyle name="Calculation 8 2 6 2 2 2" xfId="2155" xr:uid="{00000000-0005-0000-0000-0000AA050000}"/>
    <cellStyle name="Calculation 8 2 6 2 3" xfId="2156" xr:uid="{00000000-0005-0000-0000-0000AB050000}"/>
    <cellStyle name="Calculation 8 2 6 2 3 2" xfId="2157" xr:uid="{00000000-0005-0000-0000-0000AC050000}"/>
    <cellStyle name="Calculation 8 2 6 2 4" xfId="2158" xr:uid="{00000000-0005-0000-0000-0000AD050000}"/>
    <cellStyle name="Calculation 8 2 6 2 4 2" xfId="2159" xr:uid="{00000000-0005-0000-0000-0000AE050000}"/>
    <cellStyle name="Calculation 8 2 6 2 5" xfId="2160" xr:uid="{00000000-0005-0000-0000-0000AF050000}"/>
    <cellStyle name="Calculation 8 2 6 2 5 2" xfId="2161" xr:uid="{00000000-0005-0000-0000-0000B0050000}"/>
    <cellStyle name="Calculation 8 2 6 2 6" xfId="2162" xr:uid="{00000000-0005-0000-0000-0000B1050000}"/>
    <cellStyle name="Calculation 8 2 6 2 6 2" xfId="2163" xr:uid="{00000000-0005-0000-0000-0000B2050000}"/>
    <cellStyle name="Calculation 8 2 6 2 7" xfId="2164" xr:uid="{00000000-0005-0000-0000-0000B3050000}"/>
    <cellStyle name="Calculation 8 2 6 2 7 2" xfId="2165" xr:uid="{00000000-0005-0000-0000-0000B4050000}"/>
    <cellStyle name="Calculation 8 2 6 2 8" xfId="2166" xr:uid="{00000000-0005-0000-0000-0000B5050000}"/>
    <cellStyle name="Calculation 8 2 6 2 8 2" xfId="2167" xr:uid="{00000000-0005-0000-0000-0000B6050000}"/>
    <cellStyle name="Calculation 8 2 6 2 9" xfId="2168" xr:uid="{00000000-0005-0000-0000-0000B7050000}"/>
    <cellStyle name="Calculation 8 2 6 2 9 2" xfId="2169" xr:uid="{00000000-0005-0000-0000-0000B8050000}"/>
    <cellStyle name="Calculation 8 2 6 3" xfId="2170" xr:uid="{00000000-0005-0000-0000-0000B9050000}"/>
    <cellStyle name="Calculation 8 2 6 3 10" xfId="2171" xr:uid="{00000000-0005-0000-0000-0000BA050000}"/>
    <cellStyle name="Calculation 8 2 6 3 10 2" xfId="2172" xr:uid="{00000000-0005-0000-0000-0000BB050000}"/>
    <cellStyle name="Calculation 8 2 6 3 11" xfId="2173" xr:uid="{00000000-0005-0000-0000-0000BC050000}"/>
    <cellStyle name="Calculation 8 2 6 3 11 2" xfId="2174" xr:uid="{00000000-0005-0000-0000-0000BD050000}"/>
    <cellStyle name="Calculation 8 2 6 3 12" xfId="2175" xr:uid="{00000000-0005-0000-0000-0000BE050000}"/>
    <cellStyle name="Calculation 8 2 6 3 12 2" xfId="2176" xr:uid="{00000000-0005-0000-0000-0000BF050000}"/>
    <cellStyle name="Calculation 8 2 6 3 13" xfId="2177" xr:uid="{00000000-0005-0000-0000-0000C0050000}"/>
    <cellStyle name="Calculation 8 2 6 3 13 2" xfId="2178" xr:uid="{00000000-0005-0000-0000-0000C1050000}"/>
    <cellStyle name="Calculation 8 2 6 3 14" xfId="2179" xr:uid="{00000000-0005-0000-0000-0000C2050000}"/>
    <cellStyle name="Calculation 8 2 6 3 14 2" xfId="2180" xr:uid="{00000000-0005-0000-0000-0000C3050000}"/>
    <cellStyle name="Calculation 8 2 6 3 15" xfId="2181" xr:uid="{00000000-0005-0000-0000-0000C4050000}"/>
    <cellStyle name="Calculation 8 2 6 3 15 2" xfId="2182" xr:uid="{00000000-0005-0000-0000-0000C5050000}"/>
    <cellStyle name="Calculation 8 2 6 3 16" xfId="2183" xr:uid="{00000000-0005-0000-0000-0000C6050000}"/>
    <cellStyle name="Calculation 8 2 6 3 2" xfId="2184" xr:uid="{00000000-0005-0000-0000-0000C7050000}"/>
    <cellStyle name="Calculation 8 2 6 3 2 2" xfId="2185" xr:uid="{00000000-0005-0000-0000-0000C8050000}"/>
    <cellStyle name="Calculation 8 2 6 3 3" xfId="2186" xr:uid="{00000000-0005-0000-0000-0000C9050000}"/>
    <cellStyle name="Calculation 8 2 6 3 3 2" xfId="2187" xr:uid="{00000000-0005-0000-0000-0000CA050000}"/>
    <cellStyle name="Calculation 8 2 6 3 4" xfId="2188" xr:uid="{00000000-0005-0000-0000-0000CB050000}"/>
    <cellStyle name="Calculation 8 2 6 3 4 2" xfId="2189" xr:uid="{00000000-0005-0000-0000-0000CC050000}"/>
    <cellStyle name="Calculation 8 2 6 3 5" xfId="2190" xr:uid="{00000000-0005-0000-0000-0000CD050000}"/>
    <cellStyle name="Calculation 8 2 6 3 5 2" xfId="2191" xr:uid="{00000000-0005-0000-0000-0000CE050000}"/>
    <cellStyle name="Calculation 8 2 6 3 6" xfId="2192" xr:uid="{00000000-0005-0000-0000-0000CF050000}"/>
    <cellStyle name="Calculation 8 2 6 3 6 2" xfId="2193" xr:uid="{00000000-0005-0000-0000-0000D0050000}"/>
    <cellStyle name="Calculation 8 2 6 3 7" xfId="2194" xr:uid="{00000000-0005-0000-0000-0000D1050000}"/>
    <cellStyle name="Calculation 8 2 6 3 7 2" xfId="2195" xr:uid="{00000000-0005-0000-0000-0000D2050000}"/>
    <cellStyle name="Calculation 8 2 6 3 8" xfId="2196" xr:uid="{00000000-0005-0000-0000-0000D3050000}"/>
    <cellStyle name="Calculation 8 2 6 3 8 2" xfId="2197" xr:uid="{00000000-0005-0000-0000-0000D4050000}"/>
    <cellStyle name="Calculation 8 2 6 3 9" xfId="2198" xr:uid="{00000000-0005-0000-0000-0000D5050000}"/>
    <cellStyle name="Calculation 8 2 6 3 9 2" xfId="2199" xr:uid="{00000000-0005-0000-0000-0000D6050000}"/>
    <cellStyle name="Calculation 8 2 6 4" xfId="2200" xr:uid="{00000000-0005-0000-0000-0000D7050000}"/>
    <cellStyle name="Calculation 8 2 6 4 10" xfId="2201" xr:uid="{00000000-0005-0000-0000-0000D8050000}"/>
    <cellStyle name="Calculation 8 2 6 4 10 2" xfId="2202" xr:uid="{00000000-0005-0000-0000-0000D9050000}"/>
    <cellStyle name="Calculation 8 2 6 4 11" xfId="2203" xr:uid="{00000000-0005-0000-0000-0000DA050000}"/>
    <cellStyle name="Calculation 8 2 6 4 11 2" xfId="2204" xr:uid="{00000000-0005-0000-0000-0000DB050000}"/>
    <cellStyle name="Calculation 8 2 6 4 12" xfId="2205" xr:uid="{00000000-0005-0000-0000-0000DC050000}"/>
    <cellStyle name="Calculation 8 2 6 4 12 2" xfId="2206" xr:uid="{00000000-0005-0000-0000-0000DD050000}"/>
    <cellStyle name="Calculation 8 2 6 4 13" xfId="2207" xr:uid="{00000000-0005-0000-0000-0000DE050000}"/>
    <cellStyle name="Calculation 8 2 6 4 13 2" xfId="2208" xr:uid="{00000000-0005-0000-0000-0000DF050000}"/>
    <cellStyle name="Calculation 8 2 6 4 14" xfId="2209" xr:uid="{00000000-0005-0000-0000-0000E0050000}"/>
    <cellStyle name="Calculation 8 2 6 4 14 2" xfId="2210" xr:uid="{00000000-0005-0000-0000-0000E1050000}"/>
    <cellStyle name="Calculation 8 2 6 4 15" xfId="2211" xr:uid="{00000000-0005-0000-0000-0000E2050000}"/>
    <cellStyle name="Calculation 8 2 6 4 15 2" xfId="2212" xr:uid="{00000000-0005-0000-0000-0000E3050000}"/>
    <cellStyle name="Calculation 8 2 6 4 16" xfId="2213" xr:uid="{00000000-0005-0000-0000-0000E4050000}"/>
    <cellStyle name="Calculation 8 2 6 4 2" xfId="2214" xr:uid="{00000000-0005-0000-0000-0000E5050000}"/>
    <cellStyle name="Calculation 8 2 6 4 2 2" xfId="2215" xr:uid="{00000000-0005-0000-0000-0000E6050000}"/>
    <cellStyle name="Calculation 8 2 6 4 3" xfId="2216" xr:uid="{00000000-0005-0000-0000-0000E7050000}"/>
    <cellStyle name="Calculation 8 2 6 4 3 2" xfId="2217" xr:uid="{00000000-0005-0000-0000-0000E8050000}"/>
    <cellStyle name="Calculation 8 2 6 4 4" xfId="2218" xr:uid="{00000000-0005-0000-0000-0000E9050000}"/>
    <cellStyle name="Calculation 8 2 6 4 4 2" xfId="2219" xr:uid="{00000000-0005-0000-0000-0000EA050000}"/>
    <cellStyle name="Calculation 8 2 6 4 5" xfId="2220" xr:uid="{00000000-0005-0000-0000-0000EB050000}"/>
    <cellStyle name="Calculation 8 2 6 4 5 2" xfId="2221" xr:uid="{00000000-0005-0000-0000-0000EC050000}"/>
    <cellStyle name="Calculation 8 2 6 4 6" xfId="2222" xr:uid="{00000000-0005-0000-0000-0000ED050000}"/>
    <cellStyle name="Calculation 8 2 6 4 6 2" xfId="2223" xr:uid="{00000000-0005-0000-0000-0000EE050000}"/>
    <cellStyle name="Calculation 8 2 6 4 7" xfId="2224" xr:uid="{00000000-0005-0000-0000-0000EF050000}"/>
    <cellStyle name="Calculation 8 2 6 4 7 2" xfId="2225" xr:uid="{00000000-0005-0000-0000-0000F0050000}"/>
    <cellStyle name="Calculation 8 2 6 4 8" xfId="2226" xr:uid="{00000000-0005-0000-0000-0000F1050000}"/>
    <cellStyle name="Calculation 8 2 6 4 8 2" xfId="2227" xr:uid="{00000000-0005-0000-0000-0000F2050000}"/>
    <cellStyle name="Calculation 8 2 6 4 9" xfId="2228" xr:uid="{00000000-0005-0000-0000-0000F3050000}"/>
    <cellStyle name="Calculation 8 2 6 4 9 2" xfId="2229" xr:uid="{00000000-0005-0000-0000-0000F4050000}"/>
    <cellStyle name="Calculation 8 2 6 5" xfId="2230" xr:uid="{00000000-0005-0000-0000-0000F5050000}"/>
    <cellStyle name="Calculation 8 2 6 5 10" xfId="2231" xr:uid="{00000000-0005-0000-0000-0000F6050000}"/>
    <cellStyle name="Calculation 8 2 6 5 10 2" xfId="2232" xr:uid="{00000000-0005-0000-0000-0000F7050000}"/>
    <cellStyle name="Calculation 8 2 6 5 11" xfId="2233" xr:uid="{00000000-0005-0000-0000-0000F8050000}"/>
    <cellStyle name="Calculation 8 2 6 5 11 2" xfId="2234" xr:uid="{00000000-0005-0000-0000-0000F9050000}"/>
    <cellStyle name="Calculation 8 2 6 5 12" xfId="2235" xr:uid="{00000000-0005-0000-0000-0000FA050000}"/>
    <cellStyle name="Calculation 8 2 6 5 12 2" xfId="2236" xr:uid="{00000000-0005-0000-0000-0000FB050000}"/>
    <cellStyle name="Calculation 8 2 6 5 13" xfId="2237" xr:uid="{00000000-0005-0000-0000-0000FC050000}"/>
    <cellStyle name="Calculation 8 2 6 5 13 2" xfId="2238" xr:uid="{00000000-0005-0000-0000-0000FD050000}"/>
    <cellStyle name="Calculation 8 2 6 5 14" xfId="2239" xr:uid="{00000000-0005-0000-0000-0000FE050000}"/>
    <cellStyle name="Calculation 8 2 6 5 14 2" xfId="2240" xr:uid="{00000000-0005-0000-0000-0000FF050000}"/>
    <cellStyle name="Calculation 8 2 6 5 15" xfId="2241" xr:uid="{00000000-0005-0000-0000-000000060000}"/>
    <cellStyle name="Calculation 8 2 6 5 2" xfId="2242" xr:uid="{00000000-0005-0000-0000-000001060000}"/>
    <cellStyle name="Calculation 8 2 6 5 2 2" xfId="2243" xr:uid="{00000000-0005-0000-0000-000002060000}"/>
    <cellStyle name="Calculation 8 2 6 5 3" xfId="2244" xr:uid="{00000000-0005-0000-0000-000003060000}"/>
    <cellStyle name="Calculation 8 2 6 5 3 2" xfId="2245" xr:uid="{00000000-0005-0000-0000-000004060000}"/>
    <cellStyle name="Calculation 8 2 6 5 4" xfId="2246" xr:uid="{00000000-0005-0000-0000-000005060000}"/>
    <cellStyle name="Calculation 8 2 6 5 4 2" xfId="2247" xr:uid="{00000000-0005-0000-0000-000006060000}"/>
    <cellStyle name="Calculation 8 2 6 5 5" xfId="2248" xr:uid="{00000000-0005-0000-0000-000007060000}"/>
    <cellStyle name="Calculation 8 2 6 5 5 2" xfId="2249" xr:uid="{00000000-0005-0000-0000-000008060000}"/>
    <cellStyle name="Calculation 8 2 6 5 6" xfId="2250" xr:uid="{00000000-0005-0000-0000-000009060000}"/>
    <cellStyle name="Calculation 8 2 6 5 6 2" xfId="2251" xr:uid="{00000000-0005-0000-0000-00000A060000}"/>
    <cellStyle name="Calculation 8 2 6 5 7" xfId="2252" xr:uid="{00000000-0005-0000-0000-00000B060000}"/>
    <cellStyle name="Calculation 8 2 6 5 7 2" xfId="2253" xr:uid="{00000000-0005-0000-0000-00000C060000}"/>
    <cellStyle name="Calculation 8 2 6 5 8" xfId="2254" xr:uid="{00000000-0005-0000-0000-00000D060000}"/>
    <cellStyle name="Calculation 8 2 6 5 8 2" xfId="2255" xr:uid="{00000000-0005-0000-0000-00000E060000}"/>
    <cellStyle name="Calculation 8 2 6 5 9" xfId="2256" xr:uid="{00000000-0005-0000-0000-00000F060000}"/>
    <cellStyle name="Calculation 8 2 6 5 9 2" xfId="2257" xr:uid="{00000000-0005-0000-0000-000010060000}"/>
    <cellStyle name="Calculation 8 2 6 6" xfId="2258" xr:uid="{00000000-0005-0000-0000-000011060000}"/>
    <cellStyle name="Calculation 8 2 6 6 2" xfId="2259" xr:uid="{00000000-0005-0000-0000-000012060000}"/>
    <cellStyle name="Calculation 8 2 6 7" xfId="2260" xr:uid="{00000000-0005-0000-0000-000013060000}"/>
    <cellStyle name="Calculation 8 2 6 7 2" xfId="2261" xr:uid="{00000000-0005-0000-0000-000014060000}"/>
    <cellStyle name="Calculation 8 2 6 8" xfId="2262" xr:uid="{00000000-0005-0000-0000-000015060000}"/>
    <cellStyle name="Calculation 8 2 6 8 2" xfId="2263" xr:uid="{00000000-0005-0000-0000-000016060000}"/>
    <cellStyle name="Calculation 8 2 6 9" xfId="2264" xr:uid="{00000000-0005-0000-0000-000017060000}"/>
    <cellStyle name="Calculation 8 2 6 9 2" xfId="2265" xr:uid="{00000000-0005-0000-0000-000018060000}"/>
    <cellStyle name="Calculation 8 2 7" xfId="2266" xr:uid="{00000000-0005-0000-0000-000019060000}"/>
    <cellStyle name="Calculation 8 2 7 10" xfId="2267" xr:uid="{00000000-0005-0000-0000-00001A060000}"/>
    <cellStyle name="Calculation 8 2 7 10 2" xfId="2268" xr:uid="{00000000-0005-0000-0000-00001B060000}"/>
    <cellStyle name="Calculation 8 2 7 11" xfId="2269" xr:uid="{00000000-0005-0000-0000-00001C060000}"/>
    <cellStyle name="Calculation 8 2 7 11 2" xfId="2270" xr:uid="{00000000-0005-0000-0000-00001D060000}"/>
    <cellStyle name="Calculation 8 2 7 12" xfId="2271" xr:uid="{00000000-0005-0000-0000-00001E060000}"/>
    <cellStyle name="Calculation 8 2 7 12 2" xfId="2272" xr:uid="{00000000-0005-0000-0000-00001F060000}"/>
    <cellStyle name="Calculation 8 2 7 13" xfId="2273" xr:uid="{00000000-0005-0000-0000-000020060000}"/>
    <cellStyle name="Calculation 8 2 7 13 2" xfId="2274" xr:uid="{00000000-0005-0000-0000-000021060000}"/>
    <cellStyle name="Calculation 8 2 7 14" xfId="2275" xr:uid="{00000000-0005-0000-0000-000022060000}"/>
    <cellStyle name="Calculation 8 2 7 14 2" xfId="2276" xr:uid="{00000000-0005-0000-0000-000023060000}"/>
    <cellStyle name="Calculation 8 2 7 15" xfId="2277" xr:uid="{00000000-0005-0000-0000-000024060000}"/>
    <cellStyle name="Calculation 8 2 7 15 2" xfId="2278" xr:uid="{00000000-0005-0000-0000-000025060000}"/>
    <cellStyle name="Calculation 8 2 7 16" xfId="2279" xr:uid="{00000000-0005-0000-0000-000026060000}"/>
    <cellStyle name="Calculation 8 2 7 16 2" xfId="2280" xr:uid="{00000000-0005-0000-0000-000027060000}"/>
    <cellStyle name="Calculation 8 2 7 17" xfId="2281" xr:uid="{00000000-0005-0000-0000-000028060000}"/>
    <cellStyle name="Calculation 8 2 7 17 2" xfId="2282" xr:uid="{00000000-0005-0000-0000-000029060000}"/>
    <cellStyle name="Calculation 8 2 7 18" xfId="2283" xr:uid="{00000000-0005-0000-0000-00002A060000}"/>
    <cellStyle name="Calculation 8 2 7 2" xfId="2284" xr:uid="{00000000-0005-0000-0000-00002B060000}"/>
    <cellStyle name="Calculation 8 2 7 2 10" xfId="2285" xr:uid="{00000000-0005-0000-0000-00002C060000}"/>
    <cellStyle name="Calculation 8 2 7 2 10 2" xfId="2286" xr:uid="{00000000-0005-0000-0000-00002D060000}"/>
    <cellStyle name="Calculation 8 2 7 2 11" xfId="2287" xr:uid="{00000000-0005-0000-0000-00002E060000}"/>
    <cellStyle name="Calculation 8 2 7 2 11 2" xfId="2288" xr:uid="{00000000-0005-0000-0000-00002F060000}"/>
    <cellStyle name="Calculation 8 2 7 2 12" xfId="2289" xr:uid="{00000000-0005-0000-0000-000030060000}"/>
    <cellStyle name="Calculation 8 2 7 2 12 2" xfId="2290" xr:uid="{00000000-0005-0000-0000-000031060000}"/>
    <cellStyle name="Calculation 8 2 7 2 13" xfId="2291" xr:uid="{00000000-0005-0000-0000-000032060000}"/>
    <cellStyle name="Calculation 8 2 7 2 13 2" xfId="2292" xr:uid="{00000000-0005-0000-0000-000033060000}"/>
    <cellStyle name="Calculation 8 2 7 2 14" xfId="2293" xr:uid="{00000000-0005-0000-0000-000034060000}"/>
    <cellStyle name="Calculation 8 2 7 2 14 2" xfId="2294" xr:uid="{00000000-0005-0000-0000-000035060000}"/>
    <cellStyle name="Calculation 8 2 7 2 15" xfId="2295" xr:uid="{00000000-0005-0000-0000-000036060000}"/>
    <cellStyle name="Calculation 8 2 7 2 15 2" xfId="2296" xr:uid="{00000000-0005-0000-0000-000037060000}"/>
    <cellStyle name="Calculation 8 2 7 2 16" xfId="2297" xr:uid="{00000000-0005-0000-0000-000038060000}"/>
    <cellStyle name="Calculation 8 2 7 2 16 2" xfId="2298" xr:uid="{00000000-0005-0000-0000-000039060000}"/>
    <cellStyle name="Calculation 8 2 7 2 17" xfId="2299" xr:uid="{00000000-0005-0000-0000-00003A060000}"/>
    <cellStyle name="Calculation 8 2 7 2 17 2" xfId="2300" xr:uid="{00000000-0005-0000-0000-00003B060000}"/>
    <cellStyle name="Calculation 8 2 7 2 18" xfId="2301" xr:uid="{00000000-0005-0000-0000-00003C060000}"/>
    <cellStyle name="Calculation 8 2 7 2 2" xfId="2302" xr:uid="{00000000-0005-0000-0000-00003D060000}"/>
    <cellStyle name="Calculation 8 2 7 2 2 2" xfId="2303" xr:uid="{00000000-0005-0000-0000-00003E060000}"/>
    <cellStyle name="Calculation 8 2 7 2 3" xfId="2304" xr:uid="{00000000-0005-0000-0000-00003F060000}"/>
    <cellStyle name="Calculation 8 2 7 2 3 2" xfId="2305" xr:uid="{00000000-0005-0000-0000-000040060000}"/>
    <cellStyle name="Calculation 8 2 7 2 4" xfId="2306" xr:uid="{00000000-0005-0000-0000-000041060000}"/>
    <cellStyle name="Calculation 8 2 7 2 4 2" xfId="2307" xr:uid="{00000000-0005-0000-0000-000042060000}"/>
    <cellStyle name="Calculation 8 2 7 2 5" xfId="2308" xr:uid="{00000000-0005-0000-0000-000043060000}"/>
    <cellStyle name="Calculation 8 2 7 2 5 2" xfId="2309" xr:uid="{00000000-0005-0000-0000-000044060000}"/>
    <cellStyle name="Calculation 8 2 7 2 6" xfId="2310" xr:uid="{00000000-0005-0000-0000-000045060000}"/>
    <cellStyle name="Calculation 8 2 7 2 6 2" xfId="2311" xr:uid="{00000000-0005-0000-0000-000046060000}"/>
    <cellStyle name="Calculation 8 2 7 2 7" xfId="2312" xr:uid="{00000000-0005-0000-0000-000047060000}"/>
    <cellStyle name="Calculation 8 2 7 2 7 2" xfId="2313" xr:uid="{00000000-0005-0000-0000-000048060000}"/>
    <cellStyle name="Calculation 8 2 7 2 8" xfId="2314" xr:uid="{00000000-0005-0000-0000-000049060000}"/>
    <cellStyle name="Calculation 8 2 7 2 8 2" xfId="2315" xr:uid="{00000000-0005-0000-0000-00004A060000}"/>
    <cellStyle name="Calculation 8 2 7 2 9" xfId="2316" xr:uid="{00000000-0005-0000-0000-00004B060000}"/>
    <cellStyle name="Calculation 8 2 7 2 9 2" xfId="2317" xr:uid="{00000000-0005-0000-0000-00004C060000}"/>
    <cellStyle name="Calculation 8 2 7 3" xfId="2318" xr:uid="{00000000-0005-0000-0000-00004D060000}"/>
    <cellStyle name="Calculation 8 2 7 3 10" xfId="2319" xr:uid="{00000000-0005-0000-0000-00004E060000}"/>
    <cellStyle name="Calculation 8 2 7 3 10 2" xfId="2320" xr:uid="{00000000-0005-0000-0000-00004F060000}"/>
    <cellStyle name="Calculation 8 2 7 3 11" xfId="2321" xr:uid="{00000000-0005-0000-0000-000050060000}"/>
    <cellStyle name="Calculation 8 2 7 3 11 2" xfId="2322" xr:uid="{00000000-0005-0000-0000-000051060000}"/>
    <cellStyle name="Calculation 8 2 7 3 12" xfId="2323" xr:uid="{00000000-0005-0000-0000-000052060000}"/>
    <cellStyle name="Calculation 8 2 7 3 12 2" xfId="2324" xr:uid="{00000000-0005-0000-0000-000053060000}"/>
    <cellStyle name="Calculation 8 2 7 3 13" xfId="2325" xr:uid="{00000000-0005-0000-0000-000054060000}"/>
    <cellStyle name="Calculation 8 2 7 3 13 2" xfId="2326" xr:uid="{00000000-0005-0000-0000-000055060000}"/>
    <cellStyle name="Calculation 8 2 7 3 14" xfId="2327" xr:uid="{00000000-0005-0000-0000-000056060000}"/>
    <cellStyle name="Calculation 8 2 7 3 14 2" xfId="2328" xr:uid="{00000000-0005-0000-0000-000057060000}"/>
    <cellStyle name="Calculation 8 2 7 3 15" xfId="2329" xr:uid="{00000000-0005-0000-0000-000058060000}"/>
    <cellStyle name="Calculation 8 2 7 3 15 2" xfId="2330" xr:uid="{00000000-0005-0000-0000-000059060000}"/>
    <cellStyle name="Calculation 8 2 7 3 16" xfId="2331" xr:uid="{00000000-0005-0000-0000-00005A060000}"/>
    <cellStyle name="Calculation 8 2 7 3 2" xfId="2332" xr:uid="{00000000-0005-0000-0000-00005B060000}"/>
    <cellStyle name="Calculation 8 2 7 3 2 2" xfId="2333" xr:uid="{00000000-0005-0000-0000-00005C060000}"/>
    <cellStyle name="Calculation 8 2 7 3 3" xfId="2334" xr:uid="{00000000-0005-0000-0000-00005D060000}"/>
    <cellStyle name="Calculation 8 2 7 3 3 2" xfId="2335" xr:uid="{00000000-0005-0000-0000-00005E060000}"/>
    <cellStyle name="Calculation 8 2 7 3 4" xfId="2336" xr:uid="{00000000-0005-0000-0000-00005F060000}"/>
    <cellStyle name="Calculation 8 2 7 3 4 2" xfId="2337" xr:uid="{00000000-0005-0000-0000-000060060000}"/>
    <cellStyle name="Calculation 8 2 7 3 5" xfId="2338" xr:uid="{00000000-0005-0000-0000-000061060000}"/>
    <cellStyle name="Calculation 8 2 7 3 5 2" xfId="2339" xr:uid="{00000000-0005-0000-0000-000062060000}"/>
    <cellStyle name="Calculation 8 2 7 3 6" xfId="2340" xr:uid="{00000000-0005-0000-0000-000063060000}"/>
    <cellStyle name="Calculation 8 2 7 3 6 2" xfId="2341" xr:uid="{00000000-0005-0000-0000-000064060000}"/>
    <cellStyle name="Calculation 8 2 7 3 7" xfId="2342" xr:uid="{00000000-0005-0000-0000-000065060000}"/>
    <cellStyle name="Calculation 8 2 7 3 7 2" xfId="2343" xr:uid="{00000000-0005-0000-0000-000066060000}"/>
    <cellStyle name="Calculation 8 2 7 3 8" xfId="2344" xr:uid="{00000000-0005-0000-0000-000067060000}"/>
    <cellStyle name="Calculation 8 2 7 3 8 2" xfId="2345" xr:uid="{00000000-0005-0000-0000-000068060000}"/>
    <cellStyle name="Calculation 8 2 7 3 9" xfId="2346" xr:uid="{00000000-0005-0000-0000-000069060000}"/>
    <cellStyle name="Calculation 8 2 7 3 9 2" xfId="2347" xr:uid="{00000000-0005-0000-0000-00006A060000}"/>
    <cellStyle name="Calculation 8 2 7 4" xfId="2348" xr:uid="{00000000-0005-0000-0000-00006B060000}"/>
    <cellStyle name="Calculation 8 2 7 4 10" xfId="2349" xr:uid="{00000000-0005-0000-0000-00006C060000}"/>
    <cellStyle name="Calculation 8 2 7 4 10 2" xfId="2350" xr:uid="{00000000-0005-0000-0000-00006D060000}"/>
    <cellStyle name="Calculation 8 2 7 4 11" xfId="2351" xr:uid="{00000000-0005-0000-0000-00006E060000}"/>
    <cellStyle name="Calculation 8 2 7 4 11 2" xfId="2352" xr:uid="{00000000-0005-0000-0000-00006F060000}"/>
    <cellStyle name="Calculation 8 2 7 4 12" xfId="2353" xr:uid="{00000000-0005-0000-0000-000070060000}"/>
    <cellStyle name="Calculation 8 2 7 4 12 2" xfId="2354" xr:uid="{00000000-0005-0000-0000-000071060000}"/>
    <cellStyle name="Calculation 8 2 7 4 13" xfId="2355" xr:uid="{00000000-0005-0000-0000-000072060000}"/>
    <cellStyle name="Calculation 8 2 7 4 13 2" xfId="2356" xr:uid="{00000000-0005-0000-0000-000073060000}"/>
    <cellStyle name="Calculation 8 2 7 4 14" xfId="2357" xr:uid="{00000000-0005-0000-0000-000074060000}"/>
    <cellStyle name="Calculation 8 2 7 4 14 2" xfId="2358" xr:uid="{00000000-0005-0000-0000-000075060000}"/>
    <cellStyle name="Calculation 8 2 7 4 15" xfId="2359" xr:uid="{00000000-0005-0000-0000-000076060000}"/>
    <cellStyle name="Calculation 8 2 7 4 15 2" xfId="2360" xr:uid="{00000000-0005-0000-0000-000077060000}"/>
    <cellStyle name="Calculation 8 2 7 4 16" xfId="2361" xr:uid="{00000000-0005-0000-0000-000078060000}"/>
    <cellStyle name="Calculation 8 2 7 4 2" xfId="2362" xr:uid="{00000000-0005-0000-0000-000079060000}"/>
    <cellStyle name="Calculation 8 2 7 4 2 2" xfId="2363" xr:uid="{00000000-0005-0000-0000-00007A060000}"/>
    <cellStyle name="Calculation 8 2 7 4 3" xfId="2364" xr:uid="{00000000-0005-0000-0000-00007B060000}"/>
    <cellStyle name="Calculation 8 2 7 4 3 2" xfId="2365" xr:uid="{00000000-0005-0000-0000-00007C060000}"/>
    <cellStyle name="Calculation 8 2 7 4 4" xfId="2366" xr:uid="{00000000-0005-0000-0000-00007D060000}"/>
    <cellStyle name="Calculation 8 2 7 4 4 2" xfId="2367" xr:uid="{00000000-0005-0000-0000-00007E060000}"/>
    <cellStyle name="Calculation 8 2 7 4 5" xfId="2368" xr:uid="{00000000-0005-0000-0000-00007F060000}"/>
    <cellStyle name="Calculation 8 2 7 4 5 2" xfId="2369" xr:uid="{00000000-0005-0000-0000-000080060000}"/>
    <cellStyle name="Calculation 8 2 7 4 6" xfId="2370" xr:uid="{00000000-0005-0000-0000-000081060000}"/>
    <cellStyle name="Calculation 8 2 7 4 6 2" xfId="2371" xr:uid="{00000000-0005-0000-0000-000082060000}"/>
    <cellStyle name="Calculation 8 2 7 4 7" xfId="2372" xr:uid="{00000000-0005-0000-0000-000083060000}"/>
    <cellStyle name="Calculation 8 2 7 4 7 2" xfId="2373" xr:uid="{00000000-0005-0000-0000-000084060000}"/>
    <cellStyle name="Calculation 8 2 7 4 8" xfId="2374" xr:uid="{00000000-0005-0000-0000-000085060000}"/>
    <cellStyle name="Calculation 8 2 7 4 8 2" xfId="2375" xr:uid="{00000000-0005-0000-0000-000086060000}"/>
    <cellStyle name="Calculation 8 2 7 4 9" xfId="2376" xr:uid="{00000000-0005-0000-0000-000087060000}"/>
    <cellStyle name="Calculation 8 2 7 4 9 2" xfId="2377" xr:uid="{00000000-0005-0000-0000-000088060000}"/>
    <cellStyle name="Calculation 8 2 7 5" xfId="2378" xr:uid="{00000000-0005-0000-0000-000089060000}"/>
    <cellStyle name="Calculation 8 2 7 5 10" xfId="2379" xr:uid="{00000000-0005-0000-0000-00008A060000}"/>
    <cellStyle name="Calculation 8 2 7 5 10 2" xfId="2380" xr:uid="{00000000-0005-0000-0000-00008B060000}"/>
    <cellStyle name="Calculation 8 2 7 5 11" xfId="2381" xr:uid="{00000000-0005-0000-0000-00008C060000}"/>
    <cellStyle name="Calculation 8 2 7 5 11 2" xfId="2382" xr:uid="{00000000-0005-0000-0000-00008D060000}"/>
    <cellStyle name="Calculation 8 2 7 5 12" xfId="2383" xr:uid="{00000000-0005-0000-0000-00008E060000}"/>
    <cellStyle name="Calculation 8 2 7 5 12 2" xfId="2384" xr:uid="{00000000-0005-0000-0000-00008F060000}"/>
    <cellStyle name="Calculation 8 2 7 5 13" xfId="2385" xr:uid="{00000000-0005-0000-0000-000090060000}"/>
    <cellStyle name="Calculation 8 2 7 5 13 2" xfId="2386" xr:uid="{00000000-0005-0000-0000-000091060000}"/>
    <cellStyle name="Calculation 8 2 7 5 14" xfId="2387" xr:uid="{00000000-0005-0000-0000-000092060000}"/>
    <cellStyle name="Calculation 8 2 7 5 2" xfId="2388" xr:uid="{00000000-0005-0000-0000-000093060000}"/>
    <cellStyle name="Calculation 8 2 7 5 2 2" xfId="2389" xr:uid="{00000000-0005-0000-0000-000094060000}"/>
    <cellStyle name="Calculation 8 2 7 5 3" xfId="2390" xr:uid="{00000000-0005-0000-0000-000095060000}"/>
    <cellStyle name="Calculation 8 2 7 5 3 2" xfId="2391" xr:uid="{00000000-0005-0000-0000-000096060000}"/>
    <cellStyle name="Calculation 8 2 7 5 4" xfId="2392" xr:uid="{00000000-0005-0000-0000-000097060000}"/>
    <cellStyle name="Calculation 8 2 7 5 4 2" xfId="2393" xr:uid="{00000000-0005-0000-0000-000098060000}"/>
    <cellStyle name="Calculation 8 2 7 5 5" xfId="2394" xr:uid="{00000000-0005-0000-0000-000099060000}"/>
    <cellStyle name="Calculation 8 2 7 5 5 2" xfId="2395" xr:uid="{00000000-0005-0000-0000-00009A060000}"/>
    <cellStyle name="Calculation 8 2 7 5 6" xfId="2396" xr:uid="{00000000-0005-0000-0000-00009B060000}"/>
    <cellStyle name="Calculation 8 2 7 5 6 2" xfId="2397" xr:uid="{00000000-0005-0000-0000-00009C060000}"/>
    <cellStyle name="Calculation 8 2 7 5 7" xfId="2398" xr:uid="{00000000-0005-0000-0000-00009D060000}"/>
    <cellStyle name="Calculation 8 2 7 5 7 2" xfId="2399" xr:uid="{00000000-0005-0000-0000-00009E060000}"/>
    <cellStyle name="Calculation 8 2 7 5 8" xfId="2400" xr:uid="{00000000-0005-0000-0000-00009F060000}"/>
    <cellStyle name="Calculation 8 2 7 5 8 2" xfId="2401" xr:uid="{00000000-0005-0000-0000-0000A0060000}"/>
    <cellStyle name="Calculation 8 2 7 5 9" xfId="2402" xr:uid="{00000000-0005-0000-0000-0000A1060000}"/>
    <cellStyle name="Calculation 8 2 7 5 9 2" xfId="2403" xr:uid="{00000000-0005-0000-0000-0000A2060000}"/>
    <cellStyle name="Calculation 8 2 7 6" xfId="2404" xr:uid="{00000000-0005-0000-0000-0000A3060000}"/>
    <cellStyle name="Calculation 8 2 7 6 2" xfId="2405" xr:uid="{00000000-0005-0000-0000-0000A4060000}"/>
    <cellStyle name="Calculation 8 2 7 7" xfId="2406" xr:uid="{00000000-0005-0000-0000-0000A5060000}"/>
    <cellStyle name="Calculation 8 2 7 7 2" xfId="2407" xr:uid="{00000000-0005-0000-0000-0000A6060000}"/>
    <cellStyle name="Calculation 8 2 7 8" xfId="2408" xr:uid="{00000000-0005-0000-0000-0000A7060000}"/>
    <cellStyle name="Calculation 8 2 7 8 2" xfId="2409" xr:uid="{00000000-0005-0000-0000-0000A8060000}"/>
    <cellStyle name="Calculation 8 2 7 9" xfId="2410" xr:uid="{00000000-0005-0000-0000-0000A9060000}"/>
    <cellStyle name="Calculation 8 2 7 9 2" xfId="2411" xr:uid="{00000000-0005-0000-0000-0000AA060000}"/>
    <cellStyle name="Calculation 8 2 8" xfId="2412" xr:uid="{00000000-0005-0000-0000-0000AB060000}"/>
    <cellStyle name="Calculation 8 2 8 10" xfId="2413" xr:uid="{00000000-0005-0000-0000-0000AC060000}"/>
    <cellStyle name="Calculation 8 2 8 10 2" xfId="2414" xr:uid="{00000000-0005-0000-0000-0000AD060000}"/>
    <cellStyle name="Calculation 8 2 8 11" xfId="2415" xr:uid="{00000000-0005-0000-0000-0000AE060000}"/>
    <cellStyle name="Calculation 8 2 8 11 2" xfId="2416" xr:uid="{00000000-0005-0000-0000-0000AF060000}"/>
    <cellStyle name="Calculation 8 2 8 12" xfId="2417" xr:uid="{00000000-0005-0000-0000-0000B0060000}"/>
    <cellStyle name="Calculation 8 2 8 12 2" xfId="2418" xr:uid="{00000000-0005-0000-0000-0000B1060000}"/>
    <cellStyle name="Calculation 8 2 8 13" xfId="2419" xr:uid="{00000000-0005-0000-0000-0000B2060000}"/>
    <cellStyle name="Calculation 8 2 8 13 2" xfId="2420" xr:uid="{00000000-0005-0000-0000-0000B3060000}"/>
    <cellStyle name="Calculation 8 2 8 14" xfId="2421" xr:uid="{00000000-0005-0000-0000-0000B4060000}"/>
    <cellStyle name="Calculation 8 2 8 14 2" xfId="2422" xr:uid="{00000000-0005-0000-0000-0000B5060000}"/>
    <cellStyle name="Calculation 8 2 8 15" xfId="2423" xr:uid="{00000000-0005-0000-0000-0000B6060000}"/>
    <cellStyle name="Calculation 8 2 8 15 2" xfId="2424" xr:uid="{00000000-0005-0000-0000-0000B7060000}"/>
    <cellStyle name="Calculation 8 2 8 16" xfId="2425" xr:uid="{00000000-0005-0000-0000-0000B8060000}"/>
    <cellStyle name="Calculation 8 2 8 16 2" xfId="2426" xr:uid="{00000000-0005-0000-0000-0000B9060000}"/>
    <cellStyle name="Calculation 8 2 8 17" xfId="2427" xr:uid="{00000000-0005-0000-0000-0000BA060000}"/>
    <cellStyle name="Calculation 8 2 8 17 2" xfId="2428" xr:uid="{00000000-0005-0000-0000-0000BB060000}"/>
    <cellStyle name="Calculation 8 2 8 18" xfId="2429" xr:uid="{00000000-0005-0000-0000-0000BC060000}"/>
    <cellStyle name="Calculation 8 2 8 2" xfId="2430" xr:uid="{00000000-0005-0000-0000-0000BD060000}"/>
    <cellStyle name="Calculation 8 2 8 2 10" xfId="2431" xr:uid="{00000000-0005-0000-0000-0000BE060000}"/>
    <cellStyle name="Calculation 8 2 8 2 10 2" xfId="2432" xr:uid="{00000000-0005-0000-0000-0000BF060000}"/>
    <cellStyle name="Calculation 8 2 8 2 11" xfId="2433" xr:uid="{00000000-0005-0000-0000-0000C0060000}"/>
    <cellStyle name="Calculation 8 2 8 2 11 2" xfId="2434" xr:uid="{00000000-0005-0000-0000-0000C1060000}"/>
    <cellStyle name="Calculation 8 2 8 2 12" xfId="2435" xr:uid="{00000000-0005-0000-0000-0000C2060000}"/>
    <cellStyle name="Calculation 8 2 8 2 12 2" xfId="2436" xr:uid="{00000000-0005-0000-0000-0000C3060000}"/>
    <cellStyle name="Calculation 8 2 8 2 13" xfId="2437" xr:uid="{00000000-0005-0000-0000-0000C4060000}"/>
    <cellStyle name="Calculation 8 2 8 2 13 2" xfId="2438" xr:uid="{00000000-0005-0000-0000-0000C5060000}"/>
    <cellStyle name="Calculation 8 2 8 2 14" xfId="2439" xr:uid="{00000000-0005-0000-0000-0000C6060000}"/>
    <cellStyle name="Calculation 8 2 8 2 14 2" xfId="2440" xr:uid="{00000000-0005-0000-0000-0000C7060000}"/>
    <cellStyle name="Calculation 8 2 8 2 15" xfId="2441" xr:uid="{00000000-0005-0000-0000-0000C8060000}"/>
    <cellStyle name="Calculation 8 2 8 2 15 2" xfId="2442" xr:uid="{00000000-0005-0000-0000-0000C9060000}"/>
    <cellStyle name="Calculation 8 2 8 2 16" xfId="2443" xr:uid="{00000000-0005-0000-0000-0000CA060000}"/>
    <cellStyle name="Calculation 8 2 8 2 16 2" xfId="2444" xr:uid="{00000000-0005-0000-0000-0000CB060000}"/>
    <cellStyle name="Calculation 8 2 8 2 17" xfId="2445" xr:uid="{00000000-0005-0000-0000-0000CC060000}"/>
    <cellStyle name="Calculation 8 2 8 2 17 2" xfId="2446" xr:uid="{00000000-0005-0000-0000-0000CD060000}"/>
    <cellStyle name="Calculation 8 2 8 2 18" xfId="2447" xr:uid="{00000000-0005-0000-0000-0000CE060000}"/>
    <cellStyle name="Calculation 8 2 8 2 2" xfId="2448" xr:uid="{00000000-0005-0000-0000-0000CF060000}"/>
    <cellStyle name="Calculation 8 2 8 2 2 2" xfId="2449" xr:uid="{00000000-0005-0000-0000-0000D0060000}"/>
    <cellStyle name="Calculation 8 2 8 2 3" xfId="2450" xr:uid="{00000000-0005-0000-0000-0000D1060000}"/>
    <cellStyle name="Calculation 8 2 8 2 3 2" xfId="2451" xr:uid="{00000000-0005-0000-0000-0000D2060000}"/>
    <cellStyle name="Calculation 8 2 8 2 4" xfId="2452" xr:uid="{00000000-0005-0000-0000-0000D3060000}"/>
    <cellStyle name="Calculation 8 2 8 2 4 2" xfId="2453" xr:uid="{00000000-0005-0000-0000-0000D4060000}"/>
    <cellStyle name="Calculation 8 2 8 2 5" xfId="2454" xr:uid="{00000000-0005-0000-0000-0000D5060000}"/>
    <cellStyle name="Calculation 8 2 8 2 5 2" xfId="2455" xr:uid="{00000000-0005-0000-0000-0000D6060000}"/>
    <cellStyle name="Calculation 8 2 8 2 6" xfId="2456" xr:uid="{00000000-0005-0000-0000-0000D7060000}"/>
    <cellStyle name="Calculation 8 2 8 2 6 2" xfId="2457" xr:uid="{00000000-0005-0000-0000-0000D8060000}"/>
    <cellStyle name="Calculation 8 2 8 2 7" xfId="2458" xr:uid="{00000000-0005-0000-0000-0000D9060000}"/>
    <cellStyle name="Calculation 8 2 8 2 7 2" xfId="2459" xr:uid="{00000000-0005-0000-0000-0000DA060000}"/>
    <cellStyle name="Calculation 8 2 8 2 8" xfId="2460" xr:uid="{00000000-0005-0000-0000-0000DB060000}"/>
    <cellStyle name="Calculation 8 2 8 2 8 2" xfId="2461" xr:uid="{00000000-0005-0000-0000-0000DC060000}"/>
    <cellStyle name="Calculation 8 2 8 2 9" xfId="2462" xr:uid="{00000000-0005-0000-0000-0000DD060000}"/>
    <cellStyle name="Calculation 8 2 8 2 9 2" xfId="2463" xr:uid="{00000000-0005-0000-0000-0000DE060000}"/>
    <cellStyle name="Calculation 8 2 8 3" xfId="2464" xr:uid="{00000000-0005-0000-0000-0000DF060000}"/>
    <cellStyle name="Calculation 8 2 8 3 10" xfId="2465" xr:uid="{00000000-0005-0000-0000-0000E0060000}"/>
    <cellStyle name="Calculation 8 2 8 3 10 2" xfId="2466" xr:uid="{00000000-0005-0000-0000-0000E1060000}"/>
    <cellStyle name="Calculation 8 2 8 3 11" xfId="2467" xr:uid="{00000000-0005-0000-0000-0000E2060000}"/>
    <cellStyle name="Calculation 8 2 8 3 11 2" xfId="2468" xr:uid="{00000000-0005-0000-0000-0000E3060000}"/>
    <cellStyle name="Calculation 8 2 8 3 12" xfId="2469" xr:uid="{00000000-0005-0000-0000-0000E4060000}"/>
    <cellStyle name="Calculation 8 2 8 3 12 2" xfId="2470" xr:uid="{00000000-0005-0000-0000-0000E5060000}"/>
    <cellStyle name="Calculation 8 2 8 3 13" xfId="2471" xr:uid="{00000000-0005-0000-0000-0000E6060000}"/>
    <cellStyle name="Calculation 8 2 8 3 13 2" xfId="2472" xr:uid="{00000000-0005-0000-0000-0000E7060000}"/>
    <cellStyle name="Calculation 8 2 8 3 14" xfId="2473" xr:uid="{00000000-0005-0000-0000-0000E8060000}"/>
    <cellStyle name="Calculation 8 2 8 3 14 2" xfId="2474" xr:uid="{00000000-0005-0000-0000-0000E9060000}"/>
    <cellStyle name="Calculation 8 2 8 3 15" xfId="2475" xr:uid="{00000000-0005-0000-0000-0000EA060000}"/>
    <cellStyle name="Calculation 8 2 8 3 15 2" xfId="2476" xr:uid="{00000000-0005-0000-0000-0000EB060000}"/>
    <cellStyle name="Calculation 8 2 8 3 16" xfId="2477" xr:uid="{00000000-0005-0000-0000-0000EC060000}"/>
    <cellStyle name="Calculation 8 2 8 3 2" xfId="2478" xr:uid="{00000000-0005-0000-0000-0000ED060000}"/>
    <cellStyle name="Calculation 8 2 8 3 2 2" xfId="2479" xr:uid="{00000000-0005-0000-0000-0000EE060000}"/>
    <cellStyle name="Calculation 8 2 8 3 3" xfId="2480" xr:uid="{00000000-0005-0000-0000-0000EF060000}"/>
    <cellStyle name="Calculation 8 2 8 3 3 2" xfId="2481" xr:uid="{00000000-0005-0000-0000-0000F0060000}"/>
    <cellStyle name="Calculation 8 2 8 3 4" xfId="2482" xr:uid="{00000000-0005-0000-0000-0000F1060000}"/>
    <cellStyle name="Calculation 8 2 8 3 4 2" xfId="2483" xr:uid="{00000000-0005-0000-0000-0000F2060000}"/>
    <cellStyle name="Calculation 8 2 8 3 5" xfId="2484" xr:uid="{00000000-0005-0000-0000-0000F3060000}"/>
    <cellStyle name="Calculation 8 2 8 3 5 2" xfId="2485" xr:uid="{00000000-0005-0000-0000-0000F4060000}"/>
    <cellStyle name="Calculation 8 2 8 3 6" xfId="2486" xr:uid="{00000000-0005-0000-0000-0000F5060000}"/>
    <cellStyle name="Calculation 8 2 8 3 6 2" xfId="2487" xr:uid="{00000000-0005-0000-0000-0000F6060000}"/>
    <cellStyle name="Calculation 8 2 8 3 7" xfId="2488" xr:uid="{00000000-0005-0000-0000-0000F7060000}"/>
    <cellStyle name="Calculation 8 2 8 3 7 2" xfId="2489" xr:uid="{00000000-0005-0000-0000-0000F8060000}"/>
    <cellStyle name="Calculation 8 2 8 3 8" xfId="2490" xr:uid="{00000000-0005-0000-0000-0000F9060000}"/>
    <cellStyle name="Calculation 8 2 8 3 8 2" xfId="2491" xr:uid="{00000000-0005-0000-0000-0000FA060000}"/>
    <cellStyle name="Calculation 8 2 8 3 9" xfId="2492" xr:uid="{00000000-0005-0000-0000-0000FB060000}"/>
    <cellStyle name="Calculation 8 2 8 3 9 2" xfId="2493" xr:uid="{00000000-0005-0000-0000-0000FC060000}"/>
    <cellStyle name="Calculation 8 2 8 4" xfId="2494" xr:uid="{00000000-0005-0000-0000-0000FD060000}"/>
    <cellStyle name="Calculation 8 2 8 4 10" xfId="2495" xr:uid="{00000000-0005-0000-0000-0000FE060000}"/>
    <cellStyle name="Calculation 8 2 8 4 10 2" xfId="2496" xr:uid="{00000000-0005-0000-0000-0000FF060000}"/>
    <cellStyle name="Calculation 8 2 8 4 11" xfId="2497" xr:uid="{00000000-0005-0000-0000-000000070000}"/>
    <cellStyle name="Calculation 8 2 8 4 11 2" xfId="2498" xr:uid="{00000000-0005-0000-0000-000001070000}"/>
    <cellStyle name="Calculation 8 2 8 4 12" xfId="2499" xr:uid="{00000000-0005-0000-0000-000002070000}"/>
    <cellStyle name="Calculation 8 2 8 4 12 2" xfId="2500" xr:uid="{00000000-0005-0000-0000-000003070000}"/>
    <cellStyle name="Calculation 8 2 8 4 13" xfId="2501" xr:uid="{00000000-0005-0000-0000-000004070000}"/>
    <cellStyle name="Calculation 8 2 8 4 13 2" xfId="2502" xr:uid="{00000000-0005-0000-0000-000005070000}"/>
    <cellStyle name="Calculation 8 2 8 4 14" xfId="2503" xr:uid="{00000000-0005-0000-0000-000006070000}"/>
    <cellStyle name="Calculation 8 2 8 4 14 2" xfId="2504" xr:uid="{00000000-0005-0000-0000-000007070000}"/>
    <cellStyle name="Calculation 8 2 8 4 15" xfId="2505" xr:uid="{00000000-0005-0000-0000-000008070000}"/>
    <cellStyle name="Calculation 8 2 8 4 15 2" xfId="2506" xr:uid="{00000000-0005-0000-0000-000009070000}"/>
    <cellStyle name="Calculation 8 2 8 4 16" xfId="2507" xr:uid="{00000000-0005-0000-0000-00000A070000}"/>
    <cellStyle name="Calculation 8 2 8 4 2" xfId="2508" xr:uid="{00000000-0005-0000-0000-00000B070000}"/>
    <cellStyle name="Calculation 8 2 8 4 2 2" xfId="2509" xr:uid="{00000000-0005-0000-0000-00000C070000}"/>
    <cellStyle name="Calculation 8 2 8 4 3" xfId="2510" xr:uid="{00000000-0005-0000-0000-00000D070000}"/>
    <cellStyle name="Calculation 8 2 8 4 3 2" xfId="2511" xr:uid="{00000000-0005-0000-0000-00000E070000}"/>
    <cellStyle name="Calculation 8 2 8 4 4" xfId="2512" xr:uid="{00000000-0005-0000-0000-00000F070000}"/>
    <cellStyle name="Calculation 8 2 8 4 4 2" xfId="2513" xr:uid="{00000000-0005-0000-0000-000010070000}"/>
    <cellStyle name="Calculation 8 2 8 4 5" xfId="2514" xr:uid="{00000000-0005-0000-0000-000011070000}"/>
    <cellStyle name="Calculation 8 2 8 4 5 2" xfId="2515" xr:uid="{00000000-0005-0000-0000-000012070000}"/>
    <cellStyle name="Calculation 8 2 8 4 6" xfId="2516" xr:uid="{00000000-0005-0000-0000-000013070000}"/>
    <cellStyle name="Calculation 8 2 8 4 6 2" xfId="2517" xr:uid="{00000000-0005-0000-0000-000014070000}"/>
    <cellStyle name="Calculation 8 2 8 4 7" xfId="2518" xr:uid="{00000000-0005-0000-0000-000015070000}"/>
    <cellStyle name="Calculation 8 2 8 4 7 2" xfId="2519" xr:uid="{00000000-0005-0000-0000-000016070000}"/>
    <cellStyle name="Calculation 8 2 8 4 8" xfId="2520" xr:uid="{00000000-0005-0000-0000-000017070000}"/>
    <cellStyle name="Calculation 8 2 8 4 8 2" xfId="2521" xr:uid="{00000000-0005-0000-0000-000018070000}"/>
    <cellStyle name="Calculation 8 2 8 4 9" xfId="2522" xr:uid="{00000000-0005-0000-0000-000019070000}"/>
    <cellStyle name="Calculation 8 2 8 4 9 2" xfId="2523" xr:uid="{00000000-0005-0000-0000-00001A070000}"/>
    <cellStyle name="Calculation 8 2 8 5" xfId="2524" xr:uid="{00000000-0005-0000-0000-00001B070000}"/>
    <cellStyle name="Calculation 8 2 8 5 10" xfId="2525" xr:uid="{00000000-0005-0000-0000-00001C070000}"/>
    <cellStyle name="Calculation 8 2 8 5 10 2" xfId="2526" xr:uid="{00000000-0005-0000-0000-00001D070000}"/>
    <cellStyle name="Calculation 8 2 8 5 11" xfId="2527" xr:uid="{00000000-0005-0000-0000-00001E070000}"/>
    <cellStyle name="Calculation 8 2 8 5 11 2" xfId="2528" xr:uid="{00000000-0005-0000-0000-00001F070000}"/>
    <cellStyle name="Calculation 8 2 8 5 12" xfId="2529" xr:uid="{00000000-0005-0000-0000-000020070000}"/>
    <cellStyle name="Calculation 8 2 8 5 12 2" xfId="2530" xr:uid="{00000000-0005-0000-0000-000021070000}"/>
    <cellStyle name="Calculation 8 2 8 5 13" xfId="2531" xr:uid="{00000000-0005-0000-0000-000022070000}"/>
    <cellStyle name="Calculation 8 2 8 5 13 2" xfId="2532" xr:uid="{00000000-0005-0000-0000-000023070000}"/>
    <cellStyle name="Calculation 8 2 8 5 14" xfId="2533" xr:uid="{00000000-0005-0000-0000-000024070000}"/>
    <cellStyle name="Calculation 8 2 8 5 2" xfId="2534" xr:uid="{00000000-0005-0000-0000-000025070000}"/>
    <cellStyle name="Calculation 8 2 8 5 2 2" xfId="2535" xr:uid="{00000000-0005-0000-0000-000026070000}"/>
    <cellStyle name="Calculation 8 2 8 5 3" xfId="2536" xr:uid="{00000000-0005-0000-0000-000027070000}"/>
    <cellStyle name="Calculation 8 2 8 5 3 2" xfId="2537" xr:uid="{00000000-0005-0000-0000-000028070000}"/>
    <cellStyle name="Calculation 8 2 8 5 4" xfId="2538" xr:uid="{00000000-0005-0000-0000-000029070000}"/>
    <cellStyle name="Calculation 8 2 8 5 4 2" xfId="2539" xr:uid="{00000000-0005-0000-0000-00002A070000}"/>
    <cellStyle name="Calculation 8 2 8 5 5" xfId="2540" xr:uid="{00000000-0005-0000-0000-00002B070000}"/>
    <cellStyle name="Calculation 8 2 8 5 5 2" xfId="2541" xr:uid="{00000000-0005-0000-0000-00002C070000}"/>
    <cellStyle name="Calculation 8 2 8 5 6" xfId="2542" xr:uid="{00000000-0005-0000-0000-00002D070000}"/>
    <cellStyle name="Calculation 8 2 8 5 6 2" xfId="2543" xr:uid="{00000000-0005-0000-0000-00002E070000}"/>
    <cellStyle name="Calculation 8 2 8 5 7" xfId="2544" xr:uid="{00000000-0005-0000-0000-00002F070000}"/>
    <cellStyle name="Calculation 8 2 8 5 7 2" xfId="2545" xr:uid="{00000000-0005-0000-0000-000030070000}"/>
    <cellStyle name="Calculation 8 2 8 5 8" xfId="2546" xr:uid="{00000000-0005-0000-0000-000031070000}"/>
    <cellStyle name="Calculation 8 2 8 5 8 2" xfId="2547" xr:uid="{00000000-0005-0000-0000-000032070000}"/>
    <cellStyle name="Calculation 8 2 8 5 9" xfId="2548" xr:uid="{00000000-0005-0000-0000-000033070000}"/>
    <cellStyle name="Calculation 8 2 8 5 9 2" xfId="2549" xr:uid="{00000000-0005-0000-0000-000034070000}"/>
    <cellStyle name="Calculation 8 2 8 6" xfId="2550" xr:uid="{00000000-0005-0000-0000-000035070000}"/>
    <cellStyle name="Calculation 8 2 8 6 2" xfId="2551" xr:uid="{00000000-0005-0000-0000-000036070000}"/>
    <cellStyle name="Calculation 8 2 8 7" xfId="2552" xr:uid="{00000000-0005-0000-0000-000037070000}"/>
    <cellStyle name="Calculation 8 2 8 7 2" xfId="2553" xr:uid="{00000000-0005-0000-0000-000038070000}"/>
    <cellStyle name="Calculation 8 2 8 8" xfId="2554" xr:uid="{00000000-0005-0000-0000-000039070000}"/>
    <cellStyle name="Calculation 8 2 8 8 2" xfId="2555" xr:uid="{00000000-0005-0000-0000-00003A070000}"/>
    <cellStyle name="Calculation 8 2 8 9" xfId="2556" xr:uid="{00000000-0005-0000-0000-00003B070000}"/>
    <cellStyle name="Calculation 8 2 8 9 2" xfId="2557" xr:uid="{00000000-0005-0000-0000-00003C070000}"/>
    <cellStyle name="Calculation 8 2 9" xfId="2558" xr:uid="{00000000-0005-0000-0000-00003D070000}"/>
    <cellStyle name="Calculation 8 2 9 10" xfId="2559" xr:uid="{00000000-0005-0000-0000-00003E070000}"/>
    <cellStyle name="Calculation 8 2 9 10 2" xfId="2560" xr:uid="{00000000-0005-0000-0000-00003F070000}"/>
    <cellStyle name="Calculation 8 2 9 11" xfId="2561" xr:uid="{00000000-0005-0000-0000-000040070000}"/>
    <cellStyle name="Calculation 8 2 9 11 2" xfId="2562" xr:uid="{00000000-0005-0000-0000-000041070000}"/>
    <cellStyle name="Calculation 8 2 9 12" xfId="2563" xr:uid="{00000000-0005-0000-0000-000042070000}"/>
    <cellStyle name="Calculation 8 2 9 12 2" xfId="2564" xr:uid="{00000000-0005-0000-0000-000043070000}"/>
    <cellStyle name="Calculation 8 2 9 13" xfId="2565" xr:uid="{00000000-0005-0000-0000-000044070000}"/>
    <cellStyle name="Calculation 8 2 9 13 2" xfId="2566" xr:uid="{00000000-0005-0000-0000-000045070000}"/>
    <cellStyle name="Calculation 8 2 9 14" xfId="2567" xr:uid="{00000000-0005-0000-0000-000046070000}"/>
    <cellStyle name="Calculation 8 2 9 14 2" xfId="2568" xr:uid="{00000000-0005-0000-0000-000047070000}"/>
    <cellStyle name="Calculation 8 2 9 15" xfId="2569" xr:uid="{00000000-0005-0000-0000-000048070000}"/>
    <cellStyle name="Calculation 8 2 9 15 2" xfId="2570" xr:uid="{00000000-0005-0000-0000-000049070000}"/>
    <cellStyle name="Calculation 8 2 9 16" xfId="2571" xr:uid="{00000000-0005-0000-0000-00004A070000}"/>
    <cellStyle name="Calculation 8 2 9 16 2" xfId="2572" xr:uid="{00000000-0005-0000-0000-00004B070000}"/>
    <cellStyle name="Calculation 8 2 9 17" xfId="2573" xr:uid="{00000000-0005-0000-0000-00004C070000}"/>
    <cellStyle name="Calculation 8 2 9 17 2" xfId="2574" xr:uid="{00000000-0005-0000-0000-00004D070000}"/>
    <cellStyle name="Calculation 8 2 9 18" xfId="2575" xr:uid="{00000000-0005-0000-0000-00004E070000}"/>
    <cellStyle name="Calculation 8 2 9 2" xfId="2576" xr:uid="{00000000-0005-0000-0000-00004F070000}"/>
    <cellStyle name="Calculation 8 2 9 2 2" xfId="2577" xr:uid="{00000000-0005-0000-0000-000050070000}"/>
    <cellStyle name="Calculation 8 2 9 3" xfId="2578" xr:uid="{00000000-0005-0000-0000-000051070000}"/>
    <cellStyle name="Calculation 8 2 9 3 2" xfId="2579" xr:uid="{00000000-0005-0000-0000-000052070000}"/>
    <cellStyle name="Calculation 8 2 9 4" xfId="2580" xr:uid="{00000000-0005-0000-0000-000053070000}"/>
    <cellStyle name="Calculation 8 2 9 4 2" xfId="2581" xr:uid="{00000000-0005-0000-0000-000054070000}"/>
    <cellStyle name="Calculation 8 2 9 5" xfId="2582" xr:uid="{00000000-0005-0000-0000-000055070000}"/>
    <cellStyle name="Calculation 8 2 9 5 2" xfId="2583" xr:uid="{00000000-0005-0000-0000-000056070000}"/>
    <cellStyle name="Calculation 8 2 9 6" xfId="2584" xr:uid="{00000000-0005-0000-0000-000057070000}"/>
    <cellStyle name="Calculation 8 2 9 6 2" xfId="2585" xr:uid="{00000000-0005-0000-0000-000058070000}"/>
    <cellStyle name="Calculation 8 2 9 7" xfId="2586" xr:uid="{00000000-0005-0000-0000-000059070000}"/>
    <cellStyle name="Calculation 8 2 9 7 2" xfId="2587" xr:uid="{00000000-0005-0000-0000-00005A070000}"/>
    <cellStyle name="Calculation 8 2 9 8" xfId="2588" xr:uid="{00000000-0005-0000-0000-00005B070000}"/>
    <cellStyle name="Calculation 8 2 9 8 2" xfId="2589" xr:uid="{00000000-0005-0000-0000-00005C070000}"/>
    <cellStyle name="Calculation 8 2 9 9" xfId="2590" xr:uid="{00000000-0005-0000-0000-00005D070000}"/>
    <cellStyle name="Calculation 8 2 9 9 2" xfId="2591" xr:uid="{00000000-0005-0000-0000-00005E070000}"/>
    <cellStyle name="Calculation 8 20" xfId="2592" xr:uid="{00000000-0005-0000-0000-00005F070000}"/>
    <cellStyle name="Calculation 8 20 2" xfId="2593" xr:uid="{00000000-0005-0000-0000-000060070000}"/>
    <cellStyle name="Calculation 8 21" xfId="2594" xr:uid="{00000000-0005-0000-0000-000061070000}"/>
    <cellStyle name="Calculation 8 21 2" xfId="2595" xr:uid="{00000000-0005-0000-0000-000062070000}"/>
    <cellStyle name="Calculation 8 22" xfId="2596" xr:uid="{00000000-0005-0000-0000-000063070000}"/>
    <cellStyle name="Calculation 8 22 2" xfId="2597" xr:uid="{00000000-0005-0000-0000-000064070000}"/>
    <cellStyle name="Calculation 8 23" xfId="2598" xr:uid="{00000000-0005-0000-0000-000065070000}"/>
    <cellStyle name="Calculation 8 23 2" xfId="2599" xr:uid="{00000000-0005-0000-0000-000066070000}"/>
    <cellStyle name="Calculation 8 24" xfId="2600" xr:uid="{00000000-0005-0000-0000-000067070000}"/>
    <cellStyle name="Calculation 8 24 2" xfId="2601" xr:uid="{00000000-0005-0000-0000-000068070000}"/>
    <cellStyle name="Calculation 8 25" xfId="2602" xr:uid="{00000000-0005-0000-0000-000069070000}"/>
    <cellStyle name="Calculation 8 25 2" xfId="2603" xr:uid="{00000000-0005-0000-0000-00006A070000}"/>
    <cellStyle name="Calculation 8 26" xfId="2604" xr:uid="{00000000-0005-0000-0000-00006B070000}"/>
    <cellStyle name="Calculation 8 26 2" xfId="2605" xr:uid="{00000000-0005-0000-0000-00006C070000}"/>
    <cellStyle name="Calculation 8 27" xfId="2606" xr:uid="{00000000-0005-0000-0000-00006D070000}"/>
    <cellStyle name="Calculation 8 27 2" xfId="2607" xr:uid="{00000000-0005-0000-0000-00006E070000}"/>
    <cellStyle name="Calculation 8 28" xfId="2608" xr:uid="{00000000-0005-0000-0000-00006F070000}"/>
    <cellStyle name="Calculation 8 3" xfId="2609" xr:uid="{00000000-0005-0000-0000-000070070000}"/>
    <cellStyle name="Calculation 8 3 10" xfId="2610" xr:uid="{00000000-0005-0000-0000-000071070000}"/>
    <cellStyle name="Calculation 8 3 10 2" xfId="2611" xr:uid="{00000000-0005-0000-0000-000072070000}"/>
    <cellStyle name="Calculation 8 3 11" xfId="2612" xr:uid="{00000000-0005-0000-0000-000073070000}"/>
    <cellStyle name="Calculation 8 3 11 2" xfId="2613" xr:uid="{00000000-0005-0000-0000-000074070000}"/>
    <cellStyle name="Calculation 8 3 12" xfId="2614" xr:uid="{00000000-0005-0000-0000-000075070000}"/>
    <cellStyle name="Calculation 8 3 12 2" xfId="2615" xr:uid="{00000000-0005-0000-0000-000076070000}"/>
    <cellStyle name="Calculation 8 3 13" xfId="2616" xr:uid="{00000000-0005-0000-0000-000077070000}"/>
    <cellStyle name="Calculation 8 3 13 2" xfId="2617" xr:uid="{00000000-0005-0000-0000-000078070000}"/>
    <cellStyle name="Calculation 8 3 14" xfId="2618" xr:uid="{00000000-0005-0000-0000-000079070000}"/>
    <cellStyle name="Calculation 8 3 14 2" xfId="2619" xr:uid="{00000000-0005-0000-0000-00007A070000}"/>
    <cellStyle name="Calculation 8 3 15" xfId="2620" xr:uid="{00000000-0005-0000-0000-00007B070000}"/>
    <cellStyle name="Calculation 8 3 15 2" xfId="2621" xr:uid="{00000000-0005-0000-0000-00007C070000}"/>
    <cellStyle name="Calculation 8 3 16" xfId="2622" xr:uid="{00000000-0005-0000-0000-00007D070000}"/>
    <cellStyle name="Calculation 8 3 16 2" xfId="2623" xr:uid="{00000000-0005-0000-0000-00007E070000}"/>
    <cellStyle name="Calculation 8 3 17" xfId="2624" xr:uid="{00000000-0005-0000-0000-00007F070000}"/>
    <cellStyle name="Calculation 8 3 17 2" xfId="2625" xr:uid="{00000000-0005-0000-0000-000080070000}"/>
    <cellStyle name="Calculation 8 3 18" xfId="2626" xr:uid="{00000000-0005-0000-0000-000081070000}"/>
    <cellStyle name="Calculation 8 3 18 2" xfId="2627" xr:uid="{00000000-0005-0000-0000-000082070000}"/>
    <cellStyle name="Calculation 8 3 19" xfId="2628" xr:uid="{00000000-0005-0000-0000-000083070000}"/>
    <cellStyle name="Calculation 8 3 19 2" xfId="2629" xr:uid="{00000000-0005-0000-0000-000084070000}"/>
    <cellStyle name="Calculation 8 3 2" xfId="2630" xr:uid="{00000000-0005-0000-0000-000085070000}"/>
    <cellStyle name="Calculation 8 3 2 10" xfId="2631" xr:uid="{00000000-0005-0000-0000-000086070000}"/>
    <cellStyle name="Calculation 8 3 2 10 2" xfId="2632" xr:uid="{00000000-0005-0000-0000-000087070000}"/>
    <cellStyle name="Calculation 8 3 2 11" xfId="2633" xr:uid="{00000000-0005-0000-0000-000088070000}"/>
    <cellStyle name="Calculation 8 3 2 11 2" xfId="2634" xr:uid="{00000000-0005-0000-0000-000089070000}"/>
    <cellStyle name="Calculation 8 3 2 12" xfId="2635" xr:uid="{00000000-0005-0000-0000-00008A070000}"/>
    <cellStyle name="Calculation 8 3 2 12 2" xfId="2636" xr:uid="{00000000-0005-0000-0000-00008B070000}"/>
    <cellStyle name="Calculation 8 3 2 13" xfId="2637" xr:uid="{00000000-0005-0000-0000-00008C070000}"/>
    <cellStyle name="Calculation 8 3 2 13 2" xfId="2638" xr:uid="{00000000-0005-0000-0000-00008D070000}"/>
    <cellStyle name="Calculation 8 3 2 14" xfId="2639" xr:uid="{00000000-0005-0000-0000-00008E070000}"/>
    <cellStyle name="Calculation 8 3 2 14 2" xfId="2640" xr:uid="{00000000-0005-0000-0000-00008F070000}"/>
    <cellStyle name="Calculation 8 3 2 15" xfId="2641" xr:uid="{00000000-0005-0000-0000-000090070000}"/>
    <cellStyle name="Calculation 8 3 2 15 2" xfId="2642" xr:uid="{00000000-0005-0000-0000-000091070000}"/>
    <cellStyle name="Calculation 8 3 2 16" xfId="2643" xr:uid="{00000000-0005-0000-0000-000092070000}"/>
    <cellStyle name="Calculation 8 3 2 16 2" xfId="2644" xr:uid="{00000000-0005-0000-0000-000093070000}"/>
    <cellStyle name="Calculation 8 3 2 17" xfId="2645" xr:uid="{00000000-0005-0000-0000-000094070000}"/>
    <cellStyle name="Calculation 8 3 2 17 2" xfId="2646" xr:uid="{00000000-0005-0000-0000-000095070000}"/>
    <cellStyle name="Calculation 8 3 2 18" xfId="2647" xr:uid="{00000000-0005-0000-0000-000096070000}"/>
    <cellStyle name="Calculation 8 3 2 18 2" xfId="2648" xr:uid="{00000000-0005-0000-0000-000097070000}"/>
    <cellStyle name="Calculation 8 3 2 19" xfId="2649" xr:uid="{00000000-0005-0000-0000-000098070000}"/>
    <cellStyle name="Calculation 8 3 2 2" xfId="2650" xr:uid="{00000000-0005-0000-0000-000099070000}"/>
    <cellStyle name="Calculation 8 3 2 2 2" xfId="2651" xr:uid="{00000000-0005-0000-0000-00009A070000}"/>
    <cellStyle name="Calculation 8 3 2 3" xfId="2652" xr:uid="{00000000-0005-0000-0000-00009B070000}"/>
    <cellStyle name="Calculation 8 3 2 3 2" xfId="2653" xr:uid="{00000000-0005-0000-0000-00009C070000}"/>
    <cellStyle name="Calculation 8 3 2 4" xfId="2654" xr:uid="{00000000-0005-0000-0000-00009D070000}"/>
    <cellStyle name="Calculation 8 3 2 4 2" xfId="2655" xr:uid="{00000000-0005-0000-0000-00009E070000}"/>
    <cellStyle name="Calculation 8 3 2 5" xfId="2656" xr:uid="{00000000-0005-0000-0000-00009F070000}"/>
    <cellStyle name="Calculation 8 3 2 5 2" xfId="2657" xr:uid="{00000000-0005-0000-0000-0000A0070000}"/>
    <cellStyle name="Calculation 8 3 2 6" xfId="2658" xr:uid="{00000000-0005-0000-0000-0000A1070000}"/>
    <cellStyle name="Calculation 8 3 2 6 2" xfId="2659" xr:uid="{00000000-0005-0000-0000-0000A2070000}"/>
    <cellStyle name="Calculation 8 3 2 7" xfId="2660" xr:uid="{00000000-0005-0000-0000-0000A3070000}"/>
    <cellStyle name="Calculation 8 3 2 7 2" xfId="2661" xr:uid="{00000000-0005-0000-0000-0000A4070000}"/>
    <cellStyle name="Calculation 8 3 2 8" xfId="2662" xr:uid="{00000000-0005-0000-0000-0000A5070000}"/>
    <cellStyle name="Calculation 8 3 2 8 2" xfId="2663" xr:uid="{00000000-0005-0000-0000-0000A6070000}"/>
    <cellStyle name="Calculation 8 3 2 9" xfId="2664" xr:uid="{00000000-0005-0000-0000-0000A7070000}"/>
    <cellStyle name="Calculation 8 3 2 9 2" xfId="2665" xr:uid="{00000000-0005-0000-0000-0000A8070000}"/>
    <cellStyle name="Calculation 8 3 20" xfId="2666" xr:uid="{00000000-0005-0000-0000-0000A9070000}"/>
    <cellStyle name="Calculation 8 3 3" xfId="2667" xr:uid="{00000000-0005-0000-0000-0000AA070000}"/>
    <cellStyle name="Calculation 8 3 3 10" xfId="2668" xr:uid="{00000000-0005-0000-0000-0000AB070000}"/>
    <cellStyle name="Calculation 8 3 3 10 2" xfId="2669" xr:uid="{00000000-0005-0000-0000-0000AC070000}"/>
    <cellStyle name="Calculation 8 3 3 11" xfId="2670" xr:uid="{00000000-0005-0000-0000-0000AD070000}"/>
    <cellStyle name="Calculation 8 3 3 11 2" xfId="2671" xr:uid="{00000000-0005-0000-0000-0000AE070000}"/>
    <cellStyle name="Calculation 8 3 3 12" xfId="2672" xr:uid="{00000000-0005-0000-0000-0000AF070000}"/>
    <cellStyle name="Calculation 8 3 3 12 2" xfId="2673" xr:uid="{00000000-0005-0000-0000-0000B0070000}"/>
    <cellStyle name="Calculation 8 3 3 13" xfId="2674" xr:uid="{00000000-0005-0000-0000-0000B1070000}"/>
    <cellStyle name="Calculation 8 3 3 13 2" xfId="2675" xr:uid="{00000000-0005-0000-0000-0000B2070000}"/>
    <cellStyle name="Calculation 8 3 3 14" xfId="2676" xr:uid="{00000000-0005-0000-0000-0000B3070000}"/>
    <cellStyle name="Calculation 8 3 3 14 2" xfId="2677" xr:uid="{00000000-0005-0000-0000-0000B4070000}"/>
    <cellStyle name="Calculation 8 3 3 15" xfId="2678" xr:uid="{00000000-0005-0000-0000-0000B5070000}"/>
    <cellStyle name="Calculation 8 3 3 15 2" xfId="2679" xr:uid="{00000000-0005-0000-0000-0000B6070000}"/>
    <cellStyle name="Calculation 8 3 3 16" xfId="2680" xr:uid="{00000000-0005-0000-0000-0000B7070000}"/>
    <cellStyle name="Calculation 8 3 3 16 2" xfId="2681" xr:uid="{00000000-0005-0000-0000-0000B8070000}"/>
    <cellStyle name="Calculation 8 3 3 17" xfId="2682" xr:uid="{00000000-0005-0000-0000-0000B9070000}"/>
    <cellStyle name="Calculation 8 3 3 17 2" xfId="2683" xr:uid="{00000000-0005-0000-0000-0000BA070000}"/>
    <cellStyle name="Calculation 8 3 3 18" xfId="2684" xr:uid="{00000000-0005-0000-0000-0000BB070000}"/>
    <cellStyle name="Calculation 8 3 3 18 2" xfId="2685" xr:uid="{00000000-0005-0000-0000-0000BC070000}"/>
    <cellStyle name="Calculation 8 3 3 19" xfId="2686" xr:uid="{00000000-0005-0000-0000-0000BD070000}"/>
    <cellStyle name="Calculation 8 3 3 2" xfId="2687" xr:uid="{00000000-0005-0000-0000-0000BE070000}"/>
    <cellStyle name="Calculation 8 3 3 2 2" xfId="2688" xr:uid="{00000000-0005-0000-0000-0000BF070000}"/>
    <cellStyle name="Calculation 8 3 3 3" xfId="2689" xr:uid="{00000000-0005-0000-0000-0000C0070000}"/>
    <cellStyle name="Calculation 8 3 3 3 2" xfId="2690" xr:uid="{00000000-0005-0000-0000-0000C1070000}"/>
    <cellStyle name="Calculation 8 3 3 4" xfId="2691" xr:uid="{00000000-0005-0000-0000-0000C2070000}"/>
    <cellStyle name="Calculation 8 3 3 4 2" xfId="2692" xr:uid="{00000000-0005-0000-0000-0000C3070000}"/>
    <cellStyle name="Calculation 8 3 3 5" xfId="2693" xr:uid="{00000000-0005-0000-0000-0000C4070000}"/>
    <cellStyle name="Calculation 8 3 3 5 2" xfId="2694" xr:uid="{00000000-0005-0000-0000-0000C5070000}"/>
    <cellStyle name="Calculation 8 3 3 6" xfId="2695" xr:uid="{00000000-0005-0000-0000-0000C6070000}"/>
    <cellStyle name="Calculation 8 3 3 6 2" xfId="2696" xr:uid="{00000000-0005-0000-0000-0000C7070000}"/>
    <cellStyle name="Calculation 8 3 3 7" xfId="2697" xr:uid="{00000000-0005-0000-0000-0000C8070000}"/>
    <cellStyle name="Calculation 8 3 3 7 2" xfId="2698" xr:uid="{00000000-0005-0000-0000-0000C9070000}"/>
    <cellStyle name="Calculation 8 3 3 8" xfId="2699" xr:uid="{00000000-0005-0000-0000-0000CA070000}"/>
    <cellStyle name="Calculation 8 3 3 8 2" xfId="2700" xr:uid="{00000000-0005-0000-0000-0000CB070000}"/>
    <cellStyle name="Calculation 8 3 3 9" xfId="2701" xr:uid="{00000000-0005-0000-0000-0000CC070000}"/>
    <cellStyle name="Calculation 8 3 3 9 2" xfId="2702" xr:uid="{00000000-0005-0000-0000-0000CD070000}"/>
    <cellStyle name="Calculation 8 3 4" xfId="2703" xr:uid="{00000000-0005-0000-0000-0000CE070000}"/>
    <cellStyle name="Calculation 8 3 4 10" xfId="2704" xr:uid="{00000000-0005-0000-0000-0000CF070000}"/>
    <cellStyle name="Calculation 8 3 4 10 2" xfId="2705" xr:uid="{00000000-0005-0000-0000-0000D0070000}"/>
    <cellStyle name="Calculation 8 3 4 11" xfId="2706" xr:uid="{00000000-0005-0000-0000-0000D1070000}"/>
    <cellStyle name="Calculation 8 3 4 11 2" xfId="2707" xr:uid="{00000000-0005-0000-0000-0000D2070000}"/>
    <cellStyle name="Calculation 8 3 4 12" xfId="2708" xr:uid="{00000000-0005-0000-0000-0000D3070000}"/>
    <cellStyle name="Calculation 8 3 4 12 2" xfId="2709" xr:uid="{00000000-0005-0000-0000-0000D4070000}"/>
    <cellStyle name="Calculation 8 3 4 13" xfId="2710" xr:uid="{00000000-0005-0000-0000-0000D5070000}"/>
    <cellStyle name="Calculation 8 3 4 13 2" xfId="2711" xr:uid="{00000000-0005-0000-0000-0000D6070000}"/>
    <cellStyle name="Calculation 8 3 4 14" xfId="2712" xr:uid="{00000000-0005-0000-0000-0000D7070000}"/>
    <cellStyle name="Calculation 8 3 4 14 2" xfId="2713" xr:uid="{00000000-0005-0000-0000-0000D8070000}"/>
    <cellStyle name="Calculation 8 3 4 15" xfId="2714" xr:uid="{00000000-0005-0000-0000-0000D9070000}"/>
    <cellStyle name="Calculation 8 3 4 15 2" xfId="2715" xr:uid="{00000000-0005-0000-0000-0000DA070000}"/>
    <cellStyle name="Calculation 8 3 4 16" xfId="2716" xr:uid="{00000000-0005-0000-0000-0000DB070000}"/>
    <cellStyle name="Calculation 8 3 4 2" xfId="2717" xr:uid="{00000000-0005-0000-0000-0000DC070000}"/>
    <cellStyle name="Calculation 8 3 4 2 2" xfId="2718" xr:uid="{00000000-0005-0000-0000-0000DD070000}"/>
    <cellStyle name="Calculation 8 3 4 3" xfId="2719" xr:uid="{00000000-0005-0000-0000-0000DE070000}"/>
    <cellStyle name="Calculation 8 3 4 3 2" xfId="2720" xr:uid="{00000000-0005-0000-0000-0000DF070000}"/>
    <cellStyle name="Calculation 8 3 4 4" xfId="2721" xr:uid="{00000000-0005-0000-0000-0000E0070000}"/>
    <cellStyle name="Calculation 8 3 4 4 2" xfId="2722" xr:uid="{00000000-0005-0000-0000-0000E1070000}"/>
    <cellStyle name="Calculation 8 3 4 5" xfId="2723" xr:uid="{00000000-0005-0000-0000-0000E2070000}"/>
    <cellStyle name="Calculation 8 3 4 5 2" xfId="2724" xr:uid="{00000000-0005-0000-0000-0000E3070000}"/>
    <cellStyle name="Calculation 8 3 4 6" xfId="2725" xr:uid="{00000000-0005-0000-0000-0000E4070000}"/>
    <cellStyle name="Calculation 8 3 4 6 2" xfId="2726" xr:uid="{00000000-0005-0000-0000-0000E5070000}"/>
    <cellStyle name="Calculation 8 3 4 7" xfId="2727" xr:uid="{00000000-0005-0000-0000-0000E6070000}"/>
    <cellStyle name="Calculation 8 3 4 7 2" xfId="2728" xr:uid="{00000000-0005-0000-0000-0000E7070000}"/>
    <cellStyle name="Calculation 8 3 4 8" xfId="2729" xr:uid="{00000000-0005-0000-0000-0000E8070000}"/>
    <cellStyle name="Calculation 8 3 4 8 2" xfId="2730" xr:uid="{00000000-0005-0000-0000-0000E9070000}"/>
    <cellStyle name="Calculation 8 3 4 9" xfId="2731" xr:uid="{00000000-0005-0000-0000-0000EA070000}"/>
    <cellStyle name="Calculation 8 3 4 9 2" xfId="2732" xr:uid="{00000000-0005-0000-0000-0000EB070000}"/>
    <cellStyle name="Calculation 8 3 5" xfId="2733" xr:uid="{00000000-0005-0000-0000-0000EC070000}"/>
    <cellStyle name="Calculation 8 3 5 10" xfId="2734" xr:uid="{00000000-0005-0000-0000-0000ED070000}"/>
    <cellStyle name="Calculation 8 3 5 10 2" xfId="2735" xr:uid="{00000000-0005-0000-0000-0000EE070000}"/>
    <cellStyle name="Calculation 8 3 5 11" xfId="2736" xr:uid="{00000000-0005-0000-0000-0000EF070000}"/>
    <cellStyle name="Calculation 8 3 5 11 2" xfId="2737" xr:uid="{00000000-0005-0000-0000-0000F0070000}"/>
    <cellStyle name="Calculation 8 3 5 12" xfId="2738" xr:uid="{00000000-0005-0000-0000-0000F1070000}"/>
    <cellStyle name="Calculation 8 3 5 12 2" xfId="2739" xr:uid="{00000000-0005-0000-0000-0000F2070000}"/>
    <cellStyle name="Calculation 8 3 5 13" xfId="2740" xr:uid="{00000000-0005-0000-0000-0000F3070000}"/>
    <cellStyle name="Calculation 8 3 5 13 2" xfId="2741" xr:uid="{00000000-0005-0000-0000-0000F4070000}"/>
    <cellStyle name="Calculation 8 3 5 14" xfId="2742" xr:uid="{00000000-0005-0000-0000-0000F5070000}"/>
    <cellStyle name="Calculation 8 3 5 14 2" xfId="2743" xr:uid="{00000000-0005-0000-0000-0000F6070000}"/>
    <cellStyle name="Calculation 8 3 5 15" xfId="2744" xr:uid="{00000000-0005-0000-0000-0000F7070000}"/>
    <cellStyle name="Calculation 8 3 5 15 2" xfId="2745" xr:uid="{00000000-0005-0000-0000-0000F8070000}"/>
    <cellStyle name="Calculation 8 3 5 16" xfId="2746" xr:uid="{00000000-0005-0000-0000-0000F9070000}"/>
    <cellStyle name="Calculation 8 3 5 2" xfId="2747" xr:uid="{00000000-0005-0000-0000-0000FA070000}"/>
    <cellStyle name="Calculation 8 3 5 2 2" xfId="2748" xr:uid="{00000000-0005-0000-0000-0000FB070000}"/>
    <cellStyle name="Calculation 8 3 5 3" xfId="2749" xr:uid="{00000000-0005-0000-0000-0000FC070000}"/>
    <cellStyle name="Calculation 8 3 5 3 2" xfId="2750" xr:uid="{00000000-0005-0000-0000-0000FD070000}"/>
    <cellStyle name="Calculation 8 3 5 4" xfId="2751" xr:uid="{00000000-0005-0000-0000-0000FE070000}"/>
    <cellStyle name="Calculation 8 3 5 4 2" xfId="2752" xr:uid="{00000000-0005-0000-0000-0000FF070000}"/>
    <cellStyle name="Calculation 8 3 5 5" xfId="2753" xr:uid="{00000000-0005-0000-0000-000000080000}"/>
    <cellStyle name="Calculation 8 3 5 5 2" xfId="2754" xr:uid="{00000000-0005-0000-0000-000001080000}"/>
    <cellStyle name="Calculation 8 3 5 6" xfId="2755" xr:uid="{00000000-0005-0000-0000-000002080000}"/>
    <cellStyle name="Calculation 8 3 5 6 2" xfId="2756" xr:uid="{00000000-0005-0000-0000-000003080000}"/>
    <cellStyle name="Calculation 8 3 5 7" xfId="2757" xr:uid="{00000000-0005-0000-0000-000004080000}"/>
    <cellStyle name="Calculation 8 3 5 7 2" xfId="2758" xr:uid="{00000000-0005-0000-0000-000005080000}"/>
    <cellStyle name="Calculation 8 3 5 8" xfId="2759" xr:uid="{00000000-0005-0000-0000-000006080000}"/>
    <cellStyle name="Calculation 8 3 5 8 2" xfId="2760" xr:uid="{00000000-0005-0000-0000-000007080000}"/>
    <cellStyle name="Calculation 8 3 5 9" xfId="2761" xr:uid="{00000000-0005-0000-0000-000008080000}"/>
    <cellStyle name="Calculation 8 3 5 9 2" xfId="2762" xr:uid="{00000000-0005-0000-0000-000009080000}"/>
    <cellStyle name="Calculation 8 3 6" xfId="2763" xr:uid="{00000000-0005-0000-0000-00000A080000}"/>
    <cellStyle name="Calculation 8 3 6 10" xfId="2764" xr:uid="{00000000-0005-0000-0000-00000B080000}"/>
    <cellStyle name="Calculation 8 3 6 10 2" xfId="2765" xr:uid="{00000000-0005-0000-0000-00000C080000}"/>
    <cellStyle name="Calculation 8 3 6 11" xfId="2766" xr:uid="{00000000-0005-0000-0000-00000D080000}"/>
    <cellStyle name="Calculation 8 3 6 11 2" xfId="2767" xr:uid="{00000000-0005-0000-0000-00000E080000}"/>
    <cellStyle name="Calculation 8 3 6 12" xfId="2768" xr:uid="{00000000-0005-0000-0000-00000F080000}"/>
    <cellStyle name="Calculation 8 3 6 12 2" xfId="2769" xr:uid="{00000000-0005-0000-0000-000010080000}"/>
    <cellStyle name="Calculation 8 3 6 13" xfId="2770" xr:uid="{00000000-0005-0000-0000-000011080000}"/>
    <cellStyle name="Calculation 8 3 6 13 2" xfId="2771" xr:uid="{00000000-0005-0000-0000-000012080000}"/>
    <cellStyle name="Calculation 8 3 6 14" xfId="2772" xr:uid="{00000000-0005-0000-0000-000013080000}"/>
    <cellStyle name="Calculation 8 3 6 14 2" xfId="2773" xr:uid="{00000000-0005-0000-0000-000014080000}"/>
    <cellStyle name="Calculation 8 3 6 15" xfId="2774" xr:uid="{00000000-0005-0000-0000-000015080000}"/>
    <cellStyle name="Calculation 8 3 6 2" xfId="2775" xr:uid="{00000000-0005-0000-0000-000016080000}"/>
    <cellStyle name="Calculation 8 3 6 2 2" xfId="2776" xr:uid="{00000000-0005-0000-0000-000017080000}"/>
    <cellStyle name="Calculation 8 3 6 3" xfId="2777" xr:uid="{00000000-0005-0000-0000-000018080000}"/>
    <cellStyle name="Calculation 8 3 6 3 2" xfId="2778" xr:uid="{00000000-0005-0000-0000-000019080000}"/>
    <cellStyle name="Calculation 8 3 6 4" xfId="2779" xr:uid="{00000000-0005-0000-0000-00001A080000}"/>
    <cellStyle name="Calculation 8 3 6 4 2" xfId="2780" xr:uid="{00000000-0005-0000-0000-00001B080000}"/>
    <cellStyle name="Calculation 8 3 6 5" xfId="2781" xr:uid="{00000000-0005-0000-0000-00001C080000}"/>
    <cellStyle name="Calculation 8 3 6 5 2" xfId="2782" xr:uid="{00000000-0005-0000-0000-00001D080000}"/>
    <cellStyle name="Calculation 8 3 6 6" xfId="2783" xr:uid="{00000000-0005-0000-0000-00001E080000}"/>
    <cellStyle name="Calculation 8 3 6 6 2" xfId="2784" xr:uid="{00000000-0005-0000-0000-00001F080000}"/>
    <cellStyle name="Calculation 8 3 6 7" xfId="2785" xr:uid="{00000000-0005-0000-0000-000020080000}"/>
    <cellStyle name="Calculation 8 3 6 7 2" xfId="2786" xr:uid="{00000000-0005-0000-0000-000021080000}"/>
    <cellStyle name="Calculation 8 3 6 8" xfId="2787" xr:uid="{00000000-0005-0000-0000-000022080000}"/>
    <cellStyle name="Calculation 8 3 6 8 2" xfId="2788" xr:uid="{00000000-0005-0000-0000-000023080000}"/>
    <cellStyle name="Calculation 8 3 6 9" xfId="2789" xr:uid="{00000000-0005-0000-0000-000024080000}"/>
    <cellStyle name="Calculation 8 3 6 9 2" xfId="2790" xr:uid="{00000000-0005-0000-0000-000025080000}"/>
    <cellStyle name="Calculation 8 3 7" xfId="2791" xr:uid="{00000000-0005-0000-0000-000026080000}"/>
    <cellStyle name="Calculation 8 3 7 2" xfId="2792" xr:uid="{00000000-0005-0000-0000-000027080000}"/>
    <cellStyle name="Calculation 8 3 8" xfId="2793" xr:uid="{00000000-0005-0000-0000-000028080000}"/>
    <cellStyle name="Calculation 8 3 8 2" xfId="2794" xr:uid="{00000000-0005-0000-0000-000029080000}"/>
    <cellStyle name="Calculation 8 3 9" xfId="2795" xr:uid="{00000000-0005-0000-0000-00002A080000}"/>
    <cellStyle name="Calculation 8 3 9 2" xfId="2796" xr:uid="{00000000-0005-0000-0000-00002B080000}"/>
    <cellStyle name="Calculation 8 4" xfId="2797" xr:uid="{00000000-0005-0000-0000-00002C080000}"/>
    <cellStyle name="Calculation 8 4 10" xfId="2798" xr:uid="{00000000-0005-0000-0000-00002D080000}"/>
    <cellStyle name="Calculation 8 4 10 2" xfId="2799" xr:uid="{00000000-0005-0000-0000-00002E080000}"/>
    <cellStyle name="Calculation 8 4 11" xfId="2800" xr:uid="{00000000-0005-0000-0000-00002F080000}"/>
    <cellStyle name="Calculation 8 4 11 2" xfId="2801" xr:uid="{00000000-0005-0000-0000-000030080000}"/>
    <cellStyle name="Calculation 8 4 12" xfId="2802" xr:uid="{00000000-0005-0000-0000-000031080000}"/>
    <cellStyle name="Calculation 8 4 12 2" xfId="2803" xr:uid="{00000000-0005-0000-0000-000032080000}"/>
    <cellStyle name="Calculation 8 4 13" xfId="2804" xr:uid="{00000000-0005-0000-0000-000033080000}"/>
    <cellStyle name="Calculation 8 4 13 2" xfId="2805" xr:uid="{00000000-0005-0000-0000-000034080000}"/>
    <cellStyle name="Calculation 8 4 14" xfId="2806" xr:uid="{00000000-0005-0000-0000-000035080000}"/>
    <cellStyle name="Calculation 8 4 14 2" xfId="2807" xr:uid="{00000000-0005-0000-0000-000036080000}"/>
    <cellStyle name="Calculation 8 4 15" xfId="2808" xr:uid="{00000000-0005-0000-0000-000037080000}"/>
    <cellStyle name="Calculation 8 4 15 2" xfId="2809" xr:uid="{00000000-0005-0000-0000-000038080000}"/>
    <cellStyle name="Calculation 8 4 16" xfId="2810" xr:uid="{00000000-0005-0000-0000-000039080000}"/>
    <cellStyle name="Calculation 8 4 16 2" xfId="2811" xr:uid="{00000000-0005-0000-0000-00003A080000}"/>
    <cellStyle name="Calculation 8 4 17" xfId="2812" xr:uid="{00000000-0005-0000-0000-00003B080000}"/>
    <cellStyle name="Calculation 8 4 17 2" xfId="2813" xr:uid="{00000000-0005-0000-0000-00003C080000}"/>
    <cellStyle name="Calculation 8 4 18" xfId="2814" xr:uid="{00000000-0005-0000-0000-00003D080000}"/>
    <cellStyle name="Calculation 8 4 18 2" xfId="2815" xr:uid="{00000000-0005-0000-0000-00003E080000}"/>
    <cellStyle name="Calculation 8 4 19" xfId="2816" xr:uid="{00000000-0005-0000-0000-00003F080000}"/>
    <cellStyle name="Calculation 8 4 19 2" xfId="2817" xr:uid="{00000000-0005-0000-0000-000040080000}"/>
    <cellStyle name="Calculation 8 4 2" xfId="2818" xr:uid="{00000000-0005-0000-0000-000041080000}"/>
    <cellStyle name="Calculation 8 4 2 10" xfId="2819" xr:uid="{00000000-0005-0000-0000-000042080000}"/>
    <cellStyle name="Calculation 8 4 2 10 2" xfId="2820" xr:uid="{00000000-0005-0000-0000-000043080000}"/>
    <cellStyle name="Calculation 8 4 2 11" xfId="2821" xr:uid="{00000000-0005-0000-0000-000044080000}"/>
    <cellStyle name="Calculation 8 4 2 11 2" xfId="2822" xr:uid="{00000000-0005-0000-0000-000045080000}"/>
    <cellStyle name="Calculation 8 4 2 12" xfId="2823" xr:uid="{00000000-0005-0000-0000-000046080000}"/>
    <cellStyle name="Calculation 8 4 2 12 2" xfId="2824" xr:uid="{00000000-0005-0000-0000-000047080000}"/>
    <cellStyle name="Calculation 8 4 2 13" xfId="2825" xr:uid="{00000000-0005-0000-0000-000048080000}"/>
    <cellStyle name="Calculation 8 4 2 13 2" xfId="2826" xr:uid="{00000000-0005-0000-0000-000049080000}"/>
    <cellStyle name="Calculation 8 4 2 14" xfId="2827" xr:uid="{00000000-0005-0000-0000-00004A080000}"/>
    <cellStyle name="Calculation 8 4 2 14 2" xfId="2828" xr:uid="{00000000-0005-0000-0000-00004B080000}"/>
    <cellStyle name="Calculation 8 4 2 15" xfId="2829" xr:uid="{00000000-0005-0000-0000-00004C080000}"/>
    <cellStyle name="Calculation 8 4 2 15 2" xfId="2830" xr:uid="{00000000-0005-0000-0000-00004D080000}"/>
    <cellStyle name="Calculation 8 4 2 16" xfId="2831" xr:uid="{00000000-0005-0000-0000-00004E080000}"/>
    <cellStyle name="Calculation 8 4 2 16 2" xfId="2832" xr:uid="{00000000-0005-0000-0000-00004F080000}"/>
    <cellStyle name="Calculation 8 4 2 17" xfId="2833" xr:uid="{00000000-0005-0000-0000-000050080000}"/>
    <cellStyle name="Calculation 8 4 2 17 2" xfId="2834" xr:uid="{00000000-0005-0000-0000-000051080000}"/>
    <cellStyle name="Calculation 8 4 2 18" xfId="2835" xr:uid="{00000000-0005-0000-0000-000052080000}"/>
    <cellStyle name="Calculation 8 4 2 18 2" xfId="2836" xr:uid="{00000000-0005-0000-0000-000053080000}"/>
    <cellStyle name="Calculation 8 4 2 19" xfId="2837" xr:uid="{00000000-0005-0000-0000-000054080000}"/>
    <cellStyle name="Calculation 8 4 2 2" xfId="2838" xr:uid="{00000000-0005-0000-0000-000055080000}"/>
    <cellStyle name="Calculation 8 4 2 2 2" xfId="2839" xr:uid="{00000000-0005-0000-0000-000056080000}"/>
    <cellStyle name="Calculation 8 4 2 3" xfId="2840" xr:uid="{00000000-0005-0000-0000-000057080000}"/>
    <cellStyle name="Calculation 8 4 2 3 2" xfId="2841" xr:uid="{00000000-0005-0000-0000-000058080000}"/>
    <cellStyle name="Calculation 8 4 2 4" xfId="2842" xr:uid="{00000000-0005-0000-0000-000059080000}"/>
    <cellStyle name="Calculation 8 4 2 4 2" xfId="2843" xr:uid="{00000000-0005-0000-0000-00005A080000}"/>
    <cellStyle name="Calculation 8 4 2 5" xfId="2844" xr:uid="{00000000-0005-0000-0000-00005B080000}"/>
    <cellStyle name="Calculation 8 4 2 5 2" xfId="2845" xr:uid="{00000000-0005-0000-0000-00005C080000}"/>
    <cellStyle name="Calculation 8 4 2 6" xfId="2846" xr:uid="{00000000-0005-0000-0000-00005D080000}"/>
    <cellStyle name="Calculation 8 4 2 6 2" xfId="2847" xr:uid="{00000000-0005-0000-0000-00005E080000}"/>
    <cellStyle name="Calculation 8 4 2 7" xfId="2848" xr:uid="{00000000-0005-0000-0000-00005F080000}"/>
    <cellStyle name="Calculation 8 4 2 7 2" xfId="2849" xr:uid="{00000000-0005-0000-0000-000060080000}"/>
    <cellStyle name="Calculation 8 4 2 8" xfId="2850" xr:uid="{00000000-0005-0000-0000-000061080000}"/>
    <cellStyle name="Calculation 8 4 2 8 2" xfId="2851" xr:uid="{00000000-0005-0000-0000-000062080000}"/>
    <cellStyle name="Calculation 8 4 2 9" xfId="2852" xr:uid="{00000000-0005-0000-0000-000063080000}"/>
    <cellStyle name="Calculation 8 4 2 9 2" xfId="2853" xr:uid="{00000000-0005-0000-0000-000064080000}"/>
    <cellStyle name="Calculation 8 4 20" xfId="2854" xr:uid="{00000000-0005-0000-0000-000065080000}"/>
    <cellStyle name="Calculation 8 4 3" xfId="2855" xr:uid="{00000000-0005-0000-0000-000066080000}"/>
    <cellStyle name="Calculation 8 4 3 10" xfId="2856" xr:uid="{00000000-0005-0000-0000-000067080000}"/>
    <cellStyle name="Calculation 8 4 3 10 2" xfId="2857" xr:uid="{00000000-0005-0000-0000-000068080000}"/>
    <cellStyle name="Calculation 8 4 3 11" xfId="2858" xr:uid="{00000000-0005-0000-0000-000069080000}"/>
    <cellStyle name="Calculation 8 4 3 11 2" xfId="2859" xr:uid="{00000000-0005-0000-0000-00006A080000}"/>
    <cellStyle name="Calculation 8 4 3 12" xfId="2860" xr:uid="{00000000-0005-0000-0000-00006B080000}"/>
    <cellStyle name="Calculation 8 4 3 12 2" xfId="2861" xr:uid="{00000000-0005-0000-0000-00006C080000}"/>
    <cellStyle name="Calculation 8 4 3 13" xfId="2862" xr:uid="{00000000-0005-0000-0000-00006D080000}"/>
    <cellStyle name="Calculation 8 4 3 13 2" xfId="2863" xr:uid="{00000000-0005-0000-0000-00006E080000}"/>
    <cellStyle name="Calculation 8 4 3 14" xfId="2864" xr:uid="{00000000-0005-0000-0000-00006F080000}"/>
    <cellStyle name="Calculation 8 4 3 14 2" xfId="2865" xr:uid="{00000000-0005-0000-0000-000070080000}"/>
    <cellStyle name="Calculation 8 4 3 15" xfId="2866" xr:uid="{00000000-0005-0000-0000-000071080000}"/>
    <cellStyle name="Calculation 8 4 3 15 2" xfId="2867" xr:uid="{00000000-0005-0000-0000-000072080000}"/>
    <cellStyle name="Calculation 8 4 3 16" xfId="2868" xr:uid="{00000000-0005-0000-0000-000073080000}"/>
    <cellStyle name="Calculation 8 4 3 16 2" xfId="2869" xr:uid="{00000000-0005-0000-0000-000074080000}"/>
    <cellStyle name="Calculation 8 4 3 17" xfId="2870" xr:uid="{00000000-0005-0000-0000-000075080000}"/>
    <cellStyle name="Calculation 8 4 3 17 2" xfId="2871" xr:uid="{00000000-0005-0000-0000-000076080000}"/>
    <cellStyle name="Calculation 8 4 3 18" xfId="2872" xr:uid="{00000000-0005-0000-0000-000077080000}"/>
    <cellStyle name="Calculation 8 4 3 18 2" xfId="2873" xr:uid="{00000000-0005-0000-0000-000078080000}"/>
    <cellStyle name="Calculation 8 4 3 19" xfId="2874" xr:uid="{00000000-0005-0000-0000-000079080000}"/>
    <cellStyle name="Calculation 8 4 3 2" xfId="2875" xr:uid="{00000000-0005-0000-0000-00007A080000}"/>
    <cellStyle name="Calculation 8 4 3 2 2" xfId="2876" xr:uid="{00000000-0005-0000-0000-00007B080000}"/>
    <cellStyle name="Calculation 8 4 3 3" xfId="2877" xr:uid="{00000000-0005-0000-0000-00007C080000}"/>
    <cellStyle name="Calculation 8 4 3 3 2" xfId="2878" xr:uid="{00000000-0005-0000-0000-00007D080000}"/>
    <cellStyle name="Calculation 8 4 3 4" xfId="2879" xr:uid="{00000000-0005-0000-0000-00007E080000}"/>
    <cellStyle name="Calculation 8 4 3 4 2" xfId="2880" xr:uid="{00000000-0005-0000-0000-00007F080000}"/>
    <cellStyle name="Calculation 8 4 3 5" xfId="2881" xr:uid="{00000000-0005-0000-0000-000080080000}"/>
    <cellStyle name="Calculation 8 4 3 5 2" xfId="2882" xr:uid="{00000000-0005-0000-0000-000081080000}"/>
    <cellStyle name="Calculation 8 4 3 6" xfId="2883" xr:uid="{00000000-0005-0000-0000-000082080000}"/>
    <cellStyle name="Calculation 8 4 3 6 2" xfId="2884" xr:uid="{00000000-0005-0000-0000-000083080000}"/>
    <cellStyle name="Calculation 8 4 3 7" xfId="2885" xr:uid="{00000000-0005-0000-0000-000084080000}"/>
    <cellStyle name="Calculation 8 4 3 7 2" xfId="2886" xr:uid="{00000000-0005-0000-0000-000085080000}"/>
    <cellStyle name="Calculation 8 4 3 8" xfId="2887" xr:uid="{00000000-0005-0000-0000-000086080000}"/>
    <cellStyle name="Calculation 8 4 3 8 2" xfId="2888" xr:uid="{00000000-0005-0000-0000-000087080000}"/>
    <cellStyle name="Calculation 8 4 3 9" xfId="2889" xr:uid="{00000000-0005-0000-0000-000088080000}"/>
    <cellStyle name="Calculation 8 4 3 9 2" xfId="2890" xr:uid="{00000000-0005-0000-0000-000089080000}"/>
    <cellStyle name="Calculation 8 4 4" xfId="2891" xr:uid="{00000000-0005-0000-0000-00008A080000}"/>
    <cellStyle name="Calculation 8 4 4 10" xfId="2892" xr:uid="{00000000-0005-0000-0000-00008B080000}"/>
    <cellStyle name="Calculation 8 4 4 10 2" xfId="2893" xr:uid="{00000000-0005-0000-0000-00008C080000}"/>
    <cellStyle name="Calculation 8 4 4 11" xfId="2894" xr:uid="{00000000-0005-0000-0000-00008D080000}"/>
    <cellStyle name="Calculation 8 4 4 11 2" xfId="2895" xr:uid="{00000000-0005-0000-0000-00008E080000}"/>
    <cellStyle name="Calculation 8 4 4 12" xfId="2896" xr:uid="{00000000-0005-0000-0000-00008F080000}"/>
    <cellStyle name="Calculation 8 4 4 12 2" xfId="2897" xr:uid="{00000000-0005-0000-0000-000090080000}"/>
    <cellStyle name="Calculation 8 4 4 13" xfId="2898" xr:uid="{00000000-0005-0000-0000-000091080000}"/>
    <cellStyle name="Calculation 8 4 4 13 2" xfId="2899" xr:uid="{00000000-0005-0000-0000-000092080000}"/>
    <cellStyle name="Calculation 8 4 4 14" xfId="2900" xr:uid="{00000000-0005-0000-0000-000093080000}"/>
    <cellStyle name="Calculation 8 4 4 14 2" xfId="2901" xr:uid="{00000000-0005-0000-0000-000094080000}"/>
    <cellStyle name="Calculation 8 4 4 15" xfId="2902" xr:uid="{00000000-0005-0000-0000-000095080000}"/>
    <cellStyle name="Calculation 8 4 4 15 2" xfId="2903" xr:uid="{00000000-0005-0000-0000-000096080000}"/>
    <cellStyle name="Calculation 8 4 4 16" xfId="2904" xr:uid="{00000000-0005-0000-0000-000097080000}"/>
    <cellStyle name="Calculation 8 4 4 2" xfId="2905" xr:uid="{00000000-0005-0000-0000-000098080000}"/>
    <cellStyle name="Calculation 8 4 4 2 2" xfId="2906" xr:uid="{00000000-0005-0000-0000-000099080000}"/>
    <cellStyle name="Calculation 8 4 4 3" xfId="2907" xr:uid="{00000000-0005-0000-0000-00009A080000}"/>
    <cellStyle name="Calculation 8 4 4 3 2" xfId="2908" xr:uid="{00000000-0005-0000-0000-00009B080000}"/>
    <cellStyle name="Calculation 8 4 4 4" xfId="2909" xr:uid="{00000000-0005-0000-0000-00009C080000}"/>
    <cellStyle name="Calculation 8 4 4 4 2" xfId="2910" xr:uid="{00000000-0005-0000-0000-00009D080000}"/>
    <cellStyle name="Calculation 8 4 4 5" xfId="2911" xr:uid="{00000000-0005-0000-0000-00009E080000}"/>
    <cellStyle name="Calculation 8 4 4 5 2" xfId="2912" xr:uid="{00000000-0005-0000-0000-00009F080000}"/>
    <cellStyle name="Calculation 8 4 4 6" xfId="2913" xr:uid="{00000000-0005-0000-0000-0000A0080000}"/>
    <cellStyle name="Calculation 8 4 4 6 2" xfId="2914" xr:uid="{00000000-0005-0000-0000-0000A1080000}"/>
    <cellStyle name="Calculation 8 4 4 7" xfId="2915" xr:uid="{00000000-0005-0000-0000-0000A2080000}"/>
    <cellStyle name="Calculation 8 4 4 7 2" xfId="2916" xr:uid="{00000000-0005-0000-0000-0000A3080000}"/>
    <cellStyle name="Calculation 8 4 4 8" xfId="2917" xr:uid="{00000000-0005-0000-0000-0000A4080000}"/>
    <cellStyle name="Calculation 8 4 4 8 2" xfId="2918" xr:uid="{00000000-0005-0000-0000-0000A5080000}"/>
    <cellStyle name="Calculation 8 4 4 9" xfId="2919" xr:uid="{00000000-0005-0000-0000-0000A6080000}"/>
    <cellStyle name="Calculation 8 4 4 9 2" xfId="2920" xr:uid="{00000000-0005-0000-0000-0000A7080000}"/>
    <cellStyle name="Calculation 8 4 5" xfId="2921" xr:uid="{00000000-0005-0000-0000-0000A8080000}"/>
    <cellStyle name="Calculation 8 4 5 10" xfId="2922" xr:uid="{00000000-0005-0000-0000-0000A9080000}"/>
    <cellStyle name="Calculation 8 4 5 10 2" xfId="2923" xr:uid="{00000000-0005-0000-0000-0000AA080000}"/>
    <cellStyle name="Calculation 8 4 5 11" xfId="2924" xr:uid="{00000000-0005-0000-0000-0000AB080000}"/>
    <cellStyle name="Calculation 8 4 5 11 2" xfId="2925" xr:uid="{00000000-0005-0000-0000-0000AC080000}"/>
    <cellStyle name="Calculation 8 4 5 12" xfId="2926" xr:uid="{00000000-0005-0000-0000-0000AD080000}"/>
    <cellStyle name="Calculation 8 4 5 12 2" xfId="2927" xr:uid="{00000000-0005-0000-0000-0000AE080000}"/>
    <cellStyle name="Calculation 8 4 5 13" xfId="2928" xr:uid="{00000000-0005-0000-0000-0000AF080000}"/>
    <cellStyle name="Calculation 8 4 5 13 2" xfId="2929" xr:uid="{00000000-0005-0000-0000-0000B0080000}"/>
    <cellStyle name="Calculation 8 4 5 14" xfId="2930" xr:uid="{00000000-0005-0000-0000-0000B1080000}"/>
    <cellStyle name="Calculation 8 4 5 14 2" xfId="2931" xr:uid="{00000000-0005-0000-0000-0000B2080000}"/>
    <cellStyle name="Calculation 8 4 5 15" xfId="2932" xr:uid="{00000000-0005-0000-0000-0000B3080000}"/>
    <cellStyle name="Calculation 8 4 5 15 2" xfId="2933" xr:uid="{00000000-0005-0000-0000-0000B4080000}"/>
    <cellStyle name="Calculation 8 4 5 16" xfId="2934" xr:uid="{00000000-0005-0000-0000-0000B5080000}"/>
    <cellStyle name="Calculation 8 4 5 2" xfId="2935" xr:uid="{00000000-0005-0000-0000-0000B6080000}"/>
    <cellStyle name="Calculation 8 4 5 2 2" xfId="2936" xr:uid="{00000000-0005-0000-0000-0000B7080000}"/>
    <cellStyle name="Calculation 8 4 5 3" xfId="2937" xr:uid="{00000000-0005-0000-0000-0000B8080000}"/>
    <cellStyle name="Calculation 8 4 5 3 2" xfId="2938" xr:uid="{00000000-0005-0000-0000-0000B9080000}"/>
    <cellStyle name="Calculation 8 4 5 4" xfId="2939" xr:uid="{00000000-0005-0000-0000-0000BA080000}"/>
    <cellStyle name="Calculation 8 4 5 4 2" xfId="2940" xr:uid="{00000000-0005-0000-0000-0000BB080000}"/>
    <cellStyle name="Calculation 8 4 5 5" xfId="2941" xr:uid="{00000000-0005-0000-0000-0000BC080000}"/>
    <cellStyle name="Calculation 8 4 5 5 2" xfId="2942" xr:uid="{00000000-0005-0000-0000-0000BD080000}"/>
    <cellStyle name="Calculation 8 4 5 6" xfId="2943" xr:uid="{00000000-0005-0000-0000-0000BE080000}"/>
    <cellStyle name="Calculation 8 4 5 6 2" xfId="2944" xr:uid="{00000000-0005-0000-0000-0000BF080000}"/>
    <cellStyle name="Calculation 8 4 5 7" xfId="2945" xr:uid="{00000000-0005-0000-0000-0000C0080000}"/>
    <cellStyle name="Calculation 8 4 5 7 2" xfId="2946" xr:uid="{00000000-0005-0000-0000-0000C1080000}"/>
    <cellStyle name="Calculation 8 4 5 8" xfId="2947" xr:uid="{00000000-0005-0000-0000-0000C2080000}"/>
    <cellStyle name="Calculation 8 4 5 8 2" xfId="2948" xr:uid="{00000000-0005-0000-0000-0000C3080000}"/>
    <cellStyle name="Calculation 8 4 5 9" xfId="2949" xr:uid="{00000000-0005-0000-0000-0000C4080000}"/>
    <cellStyle name="Calculation 8 4 5 9 2" xfId="2950" xr:uid="{00000000-0005-0000-0000-0000C5080000}"/>
    <cellStyle name="Calculation 8 4 6" xfId="2951" xr:uid="{00000000-0005-0000-0000-0000C6080000}"/>
    <cellStyle name="Calculation 8 4 6 10" xfId="2952" xr:uid="{00000000-0005-0000-0000-0000C7080000}"/>
    <cellStyle name="Calculation 8 4 6 10 2" xfId="2953" xr:uid="{00000000-0005-0000-0000-0000C8080000}"/>
    <cellStyle name="Calculation 8 4 6 11" xfId="2954" xr:uid="{00000000-0005-0000-0000-0000C9080000}"/>
    <cellStyle name="Calculation 8 4 6 11 2" xfId="2955" xr:uid="{00000000-0005-0000-0000-0000CA080000}"/>
    <cellStyle name="Calculation 8 4 6 12" xfId="2956" xr:uid="{00000000-0005-0000-0000-0000CB080000}"/>
    <cellStyle name="Calculation 8 4 6 12 2" xfId="2957" xr:uid="{00000000-0005-0000-0000-0000CC080000}"/>
    <cellStyle name="Calculation 8 4 6 13" xfId="2958" xr:uid="{00000000-0005-0000-0000-0000CD080000}"/>
    <cellStyle name="Calculation 8 4 6 13 2" xfId="2959" xr:uid="{00000000-0005-0000-0000-0000CE080000}"/>
    <cellStyle name="Calculation 8 4 6 14" xfId="2960" xr:uid="{00000000-0005-0000-0000-0000CF080000}"/>
    <cellStyle name="Calculation 8 4 6 14 2" xfId="2961" xr:uid="{00000000-0005-0000-0000-0000D0080000}"/>
    <cellStyle name="Calculation 8 4 6 15" xfId="2962" xr:uid="{00000000-0005-0000-0000-0000D1080000}"/>
    <cellStyle name="Calculation 8 4 6 2" xfId="2963" xr:uid="{00000000-0005-0000-0000-0000D2080000}"/>
    <cellStyle name="Calculation 8 4 6 2 2" xfId="2964" xr:uid="{00000000-0005-0000-0000-0000D3080000}"/>
    <cellStyle name="Calculation 8 4 6 3" xfId="2965" xr:uid="{00000000-0005-0000-0000-0000D4080000}"/>
    <cellStyle name="Calculation 8 4 6 3 2" xfId="2966" xr:uid="{00000000-0005-0000-0000-0000D5080000}"/>
    <cellStyle name="Calculation 8 4 6 4" xfId="2967" xr:uid="{00000000-0005-0000-0000-0000D6080000}"/>
    <cellStyle name="Calculation 8 4 6 4 2" xfId="2968" xr:uid="{00000000-0005-0000-0000-0000D7080000}"/>
    <cellStyle name="Calculation 8 4 6 5" xfId="2969" xr:uid="{00000000-0005-0000-0000-0000D8080000}"/>
    <cellStyle name="Calculation 8 4 6 5 2" xfId="2970" xr:uid="{00000000-0005-0000-0000-0000D9080000}"/>
    <cellStyle name="Calculation 8 4 6 6" xfId="2971" xr:uid="{00000000-0005-0000-0000-0000DA080000}"/>
    <cellStyle name="Calculation 8 4 6 6 2" xfId="2972" xr:uid="{00000000-0005-0000-0000-0000DB080000}"/>
    <cellStyle name="Calculation 8 4 6 7" xfId="2973" xr:uid="{00000000-0005-0000-0000-0000DC080000}"/>
    <cellStyle name="Calculation 8 4 6 7 2" xfId="2974" xr:uid="{00000000-0005-0000-0000-0000DD080000}"/>
    <cellStyle name="Calculation 8 4 6 8" xfId="2975" xr:uid="{00000000-0005-0000-0000-0000DE080000}"/>
    <cellStyle name="Calculation 8 4 6 8 2" xfId="2976" xr:uid="{00000000-0005-0000-0000-0000DF080000}"/>
    <cellStyle name="Calculation 8 4 6 9" xfId="2977" xr:uid="{00000000-0005-0000-0000-0000E0080000}"/>
    <cellStyle name="Calculation 8 4 6 9 2" xfId="2978" xr:uid="{00000000-0005-0000-0000-0000E1080000}"/>
    <cellStyle name="Calculation 8 4 7" xfId="2979" xr:uid="{00000000-0005-0000-0000-0000E2080000}"/>
    <cellStyle name="Calculation 8 4 7 2" xfId="2980" xr:uid="{00000000-0005-0000-0000-0000E3080000}"/>
    <cellStyle name="Calculation 8 4 8" xfId="2981" xr:uid="{00000000-0005-0000-0000-0000E4080000}"/>
    <cellStyle name="Calculation 8 4 8 2" xfId="2982" xr:uid="{00000000-0005-0000-0000-0000E5080000}"/>
    <cellStyle name="Calculation 8 4 9" xfId="2983" xr:uid="{00000000-0005-0000-0000-0000E6080000}"/>
    <cellStyle name="Calculation 8 4 9 2" xfId="2984" xr:uid="{00000000-0005-0000-0000-0000E7080000}"/>
    <cellStyle name="Calculation 8 5" xfId="2985" xr:uid="{00000000-0005-0000-0000-0000E8080000}"/>
    <cellStyle name="Calculation 8 5 10" xfId="2986" xr:uid="{00000000-0005-0000-0000-0000E9080000}"/>
    <cellStyle name="Calculation 8 5 10 2" xfId="2987" xr:uid="{00000000-0005-0000-0000-0000EA080000}"/>
    <cellStyle name="Calculation 8 5 11" xfId="2988" xr:uid="{00000000-0005-0000-0000-0000EB080000}"/>
    <cellStyle name="Calculation 8 5 11 2" xfId="2989" xr:uid="{00000000-0005-0000-0000-0000EC080000}"/>
    <cellStyle name="Calculation 8 5 12" xfId="2990" xr:uid="{00000000-0005-0000-0000-0000ED080000}"/>
    <cellStyle name="Calculation 8 5 12 2" xfId="2991" xr:uid="{00000000-0005-0000-0000-0000EE080000}"/>
    <cellStyle name="Calculation 8 5 13" xfId="2992" xr:uid="{00000000-0005-0000-0000-0000EF080000}"/>
    <cellStyle name="Calculation 8 5 13 2" xfId="2993" xr:uid="{00000000-0005-0000-0000-0000F0080000}"/>
    <cellStyle name="Calculation 8 5 14" xfId="2994" xr:uid="{00000000-0005-0000-0000-0000F1080000}"/>
    <cellStyle name="Calculation 8 5 14 2" xfId="2995" xr:uid="{00000000-0005-0000-0000-0000F2080000}"/>
    <cellStyle name="Calculation 8 5 15" xfId="2996" xr:uid="{00000000-0005-0000-0000-0000F3080000}"/>
    <cellStyle name="Calculation 8 5 15 2" xfId="2997" xr:uid="{00000000-0005-0000-0000-0000F4080000}"/>
    <cellStyle name="Calculation 8 5 16" xfId="2998" xr:uid="{00000000-0005-0000-0000-0000F5080000}"/>
    <cellStyle name="Calculation 8 5 16 2" xfId="2999" xr:uid="{00000000-0005-0000-0000-0000F6080000}"/>
    <cellStyle name="Calculation 8 5 17" xfId="3000" xr:uid="{00000000-0005-0000-0000-0000F7080000}"/>
    <cellStyle name="Calculation 8 5 17 2" xfId="3001" xr:uid="{00000000-0005-0000-0000-0000F8080000}"/>
    <cellStyle name="Calculation 8 5 18" xfId="3002" xr:uid="{00000000-0005-0000-0000-0000F9080000}"/>
    <cellStyle name="Calculation 8 5 18 2" xfId="3003" xr:uid="{00000000-0005-0000-0000-0000FA080000}"/>
    <cellStyle name="Calculation 8 5 19" xfId="3004" xr:uid="{00000000-0005-0000-0000-0000FB080000}"/>
    <cellStyle name="Calculation 8 5 19 2" xfId="3005" xr:uid="{00000000-0005-0000-0000-0000FC080000}"/>
    <cellStyle name="Calculation 8 5 2" xfId="3006" xr:uid="{00000000-0005-0000-0000-0000FD080000}"/>
    <cellStyle name="Calculation 8 5 2 10" xfId="3007" xr:uid="{00000000-0005-0000-0000-0000FE080000}"/>
    <cellStyle name="Calculation 8 5 2 10 2" xfId="3008" xr:uid="{00000000-0005-0000-0000-0000FF080000}"/>
    <cellStyle name="Calculation 8 5 2 11" xfId="3009" xr:uid="{00000000-0005-0000-0000-000000090000}"/>
    <cellStyle name="Calculation 8 5 2 11 2" xfId="3010" xr:uid="{00000000-0005-0000-0000-000001090000}"/>
    <cellStyle name="Calculation 8 5 2 12" xfId="3011" xr:uid="{00000000-0005-0000-0000-000002090000}"/>
    <cellStyle name="Calculation 8 5 2 12 2" xfId="3012" xr:uid="{00000000-0005-0000-0000-000003090000}"/>
    <cellStyle name="Calculation 8 5 2 13" xfId="3013" xr:uid="{00000000-0005-0000-0000-000004090000}"/>
    <cellStyle name="Calculation 8 5 2 13 2" xfId="3014" xr:uid="{00000000-0005-0000-0000-000005090000}"/>
    <cellStyle name="Calculation 8 5 2 14" xfId="3015" xr:uid="{00000000-0005-0000-0000-000006090000}"/>
    <cellStyle name="Calculation 8 5 2 14 2" xfId="3016" xr:uid="{00000000-0005-0000-0000-000007090000}"/>
    <cellStyle name="Calculation 8 5 2 15" xfId="3017" xr:uid="{00000000-0005-0000-0000-000008090000}"/>
    <cellStyle name="Calculation 8 5 2 15 2" xfId="3018" xr:uid="{00000000-0005-0000-0000-000009090000}"/>
    <cellStyle name="Calculation 8 5 2 16" xfId="3019" xr:uid="{00000000-0005-0000-0000-00000A090000}"/>
    <cellStyle name="Calculation 8 5 2 16 2" xfId="3020" xr:uid="{00000000-0005-0000-0000-00000B090000}"/>
    <cellStyle name="Calculation 8 5 2 17" xfId="3021" xr:uid="{00000000-0005-0000-0000-00000C090000}"/>
    <cellStyle name="Calculation 8 5 2 17 2" xfId="3022" xr:uid="{00000000-0005-0000-0000-00000D090000}"/>
    <cellStyle name="Calculation 8 5 2 18" xfId="3023" xr:uid="{00000000-0005-0000-0000-00000E090000}"/>
    <cellStyle name="Calculation 8 5 2 18 2" xfId="3024" xr:uid="{00000000-0005-0000-0000-00000F090000}"/>
    <cellStyle name="Calculation 8 5 2 19" xfId="3025" xr:uid="{00000000-0005-0000-0000-000010090000}"/>
    <cellStyle name="Calculation 8 5 2 2" xfId="3026" xr:uid="{00000000-0005-0000-0000-000011090000}"/>
    <cellStyle name="Calculation 8 5 2 2 2" xfId="3027" xr:uid="{00000000-0005-0000-0000-000012090000}"/>
    <cellStyle name="Calculation 8 5 2 3" xfId="3028" xr:uid="{00000000-0005-0000-0000-000013090000}"/>
    <cellStyle name="Calculation 8 5 2 3 2" xfId="3029" xr:uid="{00000000-0005-0000-0000-000014090000}"/>
    <cellStyle name="Calculation 8 5 2 4" xfId="3030" xr:uid="{00000000-0005-0000-0000-000015090000}"/>
    <cellStyle name="Calculation 8 5 2 4 2" xfId="3031" xr:uid="{00000000-0005-0000-0000-000016090000}"/>
    <cellStyle name="Calculation 8 5 2 5" xfId="3032" xr:uid="{00000000-0005-0000-0000-000017090000}"/>
    <cellStyle name="Calculation 8 5 2 5 2" xfId="3033" xr:uid="{00000000-0005-0000-0000-000018090000}"/>
    <cellStyle name="Calculation 8 5 2 6" xfId="3034" xr:uid="{00000000-0005-0000-0000-000019090000}"/>
    <cellStyle name="Calculation 8 5 2 6 2" xfId="3035" xr:uid="{00000000-0005-0000-0000-00001A090000}"/>
    <cellStyle name="Calculation 8 5 2 7" xfId="3036" xr:uid="{00000000-0005-0000-0000-00001B090000}"/>
    <cellStyle name="Calculation 8 5 2 7 2" xfId="3037" xr:uid="{00000000-0005-0000-0000-00001C090000}"/>
    <cellStyle name="Calculation 8 5 2 8" xfId="3038" xr:uid="{00000000-0005-0000-0000-00001D090000}"/>
    <cellStyle name="Calculation 8 5 2 8 2" xfId="3039" xr:uid="{00000000-0005-0000-0000-00001E090000}"/>
    <cellStyle name="Calculation 8 5 2 9" xfId="3040" xr:uid="{00000000-0005-0000-0000-00001F090000}"/>
    <cellStyle name="Calculation 8 5 2 9 2" xfId="3041" xr:uid="{00000000-0005-0000-0000-000020090000}"/>
    <cellStyle name="Calculation 8 5 20" xfId="3042" xr:uid="{00000000-0005-0000-0000-000021090000}"/>
    <cellStyle name="Calculation 8 5 3" xfId="3043" xr:uid="{00000000-0005-0000-0000-000022090000}"/>
    <cellStyle name="Calculation 8 5 3 10" xfId="3044" xr:uid="{00000000-0005-0000-0000-000023090000}"/>
    <cellStyle name="Calculation 8 5 3 10 2" xfId="3045" xr:uid="{00000000-0005-0000-0000-000024090000}"/>
    <cellStyle name="Calculation 8 5 3 11" xfId="3046" xr:uid="{00000000-0005-0000-0000-000025090000}"/>
    <cellStyle name="Calculation 8 5 3 11 2" xfId="3047" xr:uid="{00000000-0005-0000-0000-000026090000}"/>
    <cellStyle name="Calculation 8 5 3 12" xfId="3048" xr:uid="{00000000-0005-0000-0000-000027090000}"/>
    <cellStyle name="Calculation 8 5 3 12 2" xfId="3049" xr:uid="{00000000-0005-0000-0000-000028090000}"/>
    <cellStyle name="Calculation 8 5 3 13" xfId="3050" xr:uid="{00000000-0005-0000-0000-000029090000}"/>
    <cellStyle name="Calculation 8 5 3 13 2" xfId="3051" xr:uid="{00000000-0005-0000-0000-00002A090000}"/>
    <cellStyle name="Calculation 8 5 3 14" xfId="3052" xr:uid="{00000000-0005-0000-0000-00002B090000}"/>
    <cellStyle name="Calculation 8 5 3 14 2" xfId="3053" xr:uid="{00000000-0005-0000-0000-00002C090000}"/>
    <cellStyle name="Calculation 8 5 3 15" xfId="3054" xr:uid="{00000000-0005-0000-0000-00002D090000}"/>
    <cellStyle name="Calculation 8 5 3 15 2" xfId="3055" xr:uid="{00000000-0005-0000-0000-00002E090000}"/>
    <cellStyle name="Calculation 8 5 3 16" xfId="3056" xr:uid="{00000000-0005-0000-0000-00002F090000}"/>
    <cellStyle name="Calculation 8 5 3 16 2" xfId="3057" xr:uid="{00000000-0005-0000-0000-000030090000}"/>
    <cellStyle name="Calculation 8 5 3 17" xfId="3058" xr:uid="{00000000-0005-0000-0000-000031090000}"/>
    <cellStyle name="Calculation 8 5 3 17 2" xfId="3059" xr:uid="{00000000-0005-0000-0000-000032090000}"/>
    <cellStyle name="Calculation 8 5 3 18" xfId="3060" xr:uid="{00000000-0005-0000-0000-000033090000}"/>
    <cellStyle name="Calculation 8 5 3 2" xfId="3061" xr:uid="{00000000-0005-0000-0000-000034090000}"/>
    <cellStyle name="Calculation 8 5 3 2 2" xfId="3062" xr:uid="{00000000-0005-0000-0000-000035090000}"/>
    <cellStyle name="Calculation 8 5 3 3" xfId="3063" xr:uid="{00000000-0005-0000-0000-000036090000}"/>
    <cellStyle name="Calculation 8 5 3 3 2" xfId="3064" xr:uid="{00000000-0005-0000-0000-000037090000}"/>
    <cellStyle name="Calculation 8 5 3 4" xfId="3065" xr:uid="{00000000-0005-0000-0000-000038090000}"/>
    <cellStyle name="Calculation 8 5 3 4 2" xfId="3066" xr:uid="{00000000-0005-0000-0000-000039090000}"/>
    <cellStyle name="Calculation 8 5 3 5" xfId="3067" xr:uid="{00000000-0005-0000-0000-00003A090000}"/>
    <cellStyle name="Calculation 8 5 3 5 2" xfId="3068" xr:uid="{00000000-0005-0000-0000-00003B090000}"/>
    <cellStyle name="Calculation 8 5 3 6" xfId="3069" xr:uid="{00000000-0005-0000-0000-00003C090000}"/>
    <cellStyle name="Calculation 8 5 3 6 2" xfId="3070" xr:uid="{00000000-0005-0000-0000-00003D090000}"/>
    <cellStyle name="Calculation 8 5 3 7" xfId="3071" xr:uid="{00000000-0005-0000-0000-00003E090000}"/>
    <cellStyle name="Calculation 8 5 3 7 2" xfId="3072" xr:uid="{00000000-0005-0000-0000-00003F090000}"/>
    <cellStyle name="Calculation 8 5 3 8" xfId="3073" xr:uid="{00000000-0005-0000-0000-000040090000}"/>
    <cellStyle name="Calculation 8 5 3 8 2" xfId="3074" xr:uid="{00000000-0005-0000-0000-000041090000}"/>
    <cellStyle name="Calculation 8 5 3 9" xfId="3075" xr:uid="{00000000-0005-0000-0000-000042090000}"/>
    <cellStyle name="Calculation 8 5 3 9 2" xfId="3076" xr:uid="{00000000-0005-0000-0000-000043090000}"/>
    <cellStyle name="Calculation 8 5 4" xfId="3077" xr:uid="{00000000-0005-0000-0000-000044090000}"/>
    <cellStyle name="Calculation 8 5 4 10" xfId="3078" xr:uid="{00000000-0005-0000-0000-000045090000}"/>
    <cellStyle name="Calculation 8 5 4 10 2" xfId="3079" xr:uid="{00000000-0005-0000-0000-000046090000}"/>
    <cellStyle name="Calculation 8 5 4 11" xfId="3080" xr:uid="{00000000-0005-0000-0000-000047090000}"/>
    <cellStyle name="Calculation 8 5 4 11 2" xfId="3081" xr:uid="{00000000-0005-0000-0000-000048090000}"/>
    <cellStyle name="Calculation 8 5 4 12" xfId="3082" xr:uid="{00000000-0005-0000-0000-000049090000}"/>
    <cellStyle name="Calculation 8 5 4 12 2" xfId="3083" xr:uid="{00000000-0005-0000-0000-00004A090000}"/>
    <cellStyle name="Calculation 8 5 4 13" xfId="3084" xr:uid="{00000000-0005-0000-0000-00004B090000}"/>
    <cellStyle name="Calculation 8 5 4 13 2" xfId="3085" xr:uid="{00000000-0005-0000-0000-00004C090000}"/>
    <cellStyle name="Calculation 8 5 4 14" xfId="3086" xr:uid="{00000000-0005-0000-0000-00004D090000}"/>
    <cellStyle name="Calculation 8 5 4 14 2" xfId="3087" xr:uid="{00000000-0005-0000-0000-00004E090000}"/>
    <cellStyle name="Calculation 8 5 4 15" xfId="3088" xr:uid="{00000000-0005-0000-0000-00004F090000}"/>
    <cellStyle name="Calculation 8 5 4 15 2" xfId="3089" xr:uid="{00000000-0005-0000-0000-000050090000}"/>
    <cellStyle name="Calculation 8 5 4 16" xfId="3090" xr:uid="{00000000-0005-0000-0000-000051090000}"/>
    <cellStyle name="Calculation 8 5 4 2" xfId="3091" xr:uid="{00000000-0005-0000-0000-000052090000}"/>
    <cellStyle name="Calculation 8 5 4 2 2" xfId="3092" xr:uid="{00000000-0005-0000-0000-000053090000}"/>
    <cellStyle name="Calculation 8 5 4 3" xfId="3093" xr:uid="{00000000-0005-0000-0000-000054090000}"/>
    <cellStyle name="Calculation 8 5 4 3 2" xfId="3094" xr:uid="{00000000-0005-0000-0000-000055090000}"/>
    <cellStyle name="Calculation 8 5 4 4" xfId="3095" xr:uid="{00000000-0005-0000-0000-000056090000}"/>
    <cellStyle name="Calculation 8 5 4 4 2" xfId="3096" xr:uid="{00000000-0005-0000-0000-000057090000}"/>
    <cellStyle name="Calculation 8 5 4 5" xfId="3097" xr:uid="{00000000-0005-0000-0000-000058090000}"/>
    <cellStyle name="Calculation 8 5 4 5 2" xfId="3098" xr:uid="{00000000-0005-0000-0000-000059090000}"/>
    <cellStyle name="Calculation 8 5 4 6" xfId="3099" xr:uid="{00000000-0005-0000-0000-00005A090000}"/>
    <cellStyle name="Calculation 8 5 4 6 2" xfId="3100" xr:uid="{00000000-0005-0000-0000-00005B090000}"/>
    <cellStyle name="Calculation 8 5 4 7" xfId="3101" xr:uid="{00000000-0005-0000-0000-00005C090000}"/>
    <cellStyle name="Calculation 8 5 4 7 2" xfId="3102" xr:uid="{00000000-0005-0000-0000-00005D090000}"/>
    <cellStyle name="Calculation 8 5 4 8" xfId="3103" xr:uid="{00000000-0005-0000-0000-00005E090000}"/>
    <cellStyle name="Calculation 8 5 4 8 2" xfId="3104" xr:uid="{00000000-0005-0000-0000-00005F090000}"/>
    <cellStyle name="Calculation 8 5 4 9" xfId="3105" xr:uid="{00000000-0005-0000-0000-000060090000}"/>
    <cellStyle name="Calculation 8 5 4 9 2" xfId="3106" xr:uid="{00000000-0005-0000-0000-000061090000}"/>
    <cellStyle name="Calculation 8 5 5" xfId="3107" xr:uid="{00000000-0005-0000-0000-000062090000}"/>
    <cellStyle name="Calculation 8 5 5 10" xfId="3108" xr:uid="{00000000-0005-0000-0000-000063090000}"/>
    <cellStyle name="Calculation 8 5 5 10 2" xfId="3109" xr:uid="{00000000-0005-0000-0000-000064090000}"/>
    <cellStyle name="Calculation 8 5 5 11" xfId="3110" xr:uid="{00000000-0005-0000-0000-000065090000}"/>
    <cellStyle name="Calculation 8 5 5 11 2" xfId="3111" xr:uid="{00000000-0005-0000-0000-000066090000}"/>
    <cellStyle name="Calculation 8 5 5 12" xfId="3112" xr:uid="{00000000-0005-0000-0000-000067090000}"/>
    <cellStyle name="Calculation 8 5 5 12 2" xfId="3113" xr:uid="{00000000-0005-0000-0000-000068090000}"/>
    <cellStyle name="Calculation 8 5 5 13" xfId="3114" xr:uid="{00000000-0005-0000-0000-000069090000}"/>
    <cellStyle name="Calculation 8 5 5 13 2" xfId="3115" xr:uid="{00000000-0005-0000-0000-00006A090000}"/>
    <cellStyle name="Calculation 8 5 5 14" xfId="3116" xr:uid="{00000000-0005-0000-0000-00006B090000}"/>
    <cellStyle name="Calculation 8 5 5 14 2" xfId="3117" xr:uid="{00000000-0005-0000-0000-00006C090000}"/>
    <cellStyle name="Calculation 8 5 5 15" xfId="3118" xr:uid="{00000000-0005-0000-0000-00006D090000}"/>
    <cellStyle name="Calculation 8 5 5 15 2" xfId="3119" xr:uid="{00000000-0005-0000-0000-00006E090000}"/>
    <cellStyle name="Calculation 8 5 5 16" xfId="3120" xr:uid="{00000000-0005-0000-0000-00006F090000}"/>
    <cellStyle name="Calculation 8 5 5 2" xfId="3121" xr:uid="{00000000-0005-0000-0000-000070090000}"/>
    <cellStyle name="Calculation 8 5 5 2 2" xfId="3122" xr:uid="{00000000-0005-0000-0000-000071090000}"/>
    <cellStyle name="Calculation 8 5 5 3" xfId="3123" xr:uid="{00000000-0005-0000-0000-000072090000}"/>
    <cellStyle name="Calculation 8 5 5 3 2" xfId="3124" xr:uid="{00000000-0005-0000-0000-000073090000}"/>
    <cellStyle name="Calculation 8 5 5 4" xfId="3125" xr:uid="{00000000-0005-0000-0000-000074090000}"/>
    <cellStyle name="Calculation 8 5 5 4 2" xfId="3126" xr:uid="{00000000-0005-0000-0000-000075090000}"/>
    <cellStyle name="Calculation 8 5 5 5" xfId="3127" xr:uid="{00000000-0005-0000-0000-000076090000}"/>
    <cellStyle name="Calculation 8 5 5 5 2" xfId="3128" xr:uid="{00000000-0005-0000-0000-000077090000}"/>
    <cellStyle name="Calculation 8 5 5 6" xfId="3129" xr:uid="{00000000-0005-0000-0000-000078090000}"/>
    <cellStyle name="Calculation 8 5 5 6 2" xfId="3130" xr:uid="{00000000-0005-0000-0000-000079090000}"/>
    <cellStyle name="Calculation 8 5 5 7" xfId="3131" xr:uid="{00000000-0005-0000-0000-00007A090000}"/>
    <cellStyle name="Calculation 8 5 5 7 2" xfId="3132" xr:uid="{00000000-0005-0000-0000-00007B090000}"/>
    <cellStyle name="Calculation 8 5 5 8" xfId="3133" xr:uid="{00000000-0005-0000-0000-00007C090000}"/>
    <cellStyle name="Calculation 8 5 5 8 2" xfId="3134" xr:uid="{00000000-0005-0000-0000-00007D090000}"/>
    <cellStyle name="Calculation 8 5 5 9" xfId="3135" xr:uid="{00000000-0005-0000-0000-00007E090000}"/>
    <cellStyle name="Calculation 8 5 5 9 2" xfId="3136" xr:uid="{00000000-0005-0000-0000-00007F090000}"/>
    <cellStyle name="Calculation 8 5 6" xfId="3137" xr:uid="{00000000-0005-0000-0000-000080090000}"/>
    <cellStyle name="Calculation 8 5 6 10" xfId="3138" xr:uid="{00000000-0005-0000-0000-000081090000}"/>
    <cellStyle name="Calculation 8 5 6 10 2" xfId="3139" xr:uid="{00000000-0005-0000-0000-000082090000}"/>
    <cellStyle name="Calculation 8 5 6 11" xfId="3140" xr:uid="{00000000-0005-0000-0000-000083090000}"/>
    <cellStyle name="Calculation 8 5 6 11 2" xfId="3141" xr:uid="{00000000-0005-0000-0000-000084090000}"/>
    <cellStyle name="Calculation 8 5 6 12" xfId="3142" xr:uid="{00000000-0005-0000-0000-000085090000}"/>
    <cellStyle name="Calculation 8 5 6 12 2" xfId="3143" xr:uid="{00000000-0005-0000-0000-000086090000}"/>
    <cellStyle name="Calculation 8 5 6 13" xfId="3144" xr:uid="{00000000-0005-0000-0000-000087090000}"/>
    <cellStyle name="Calculation 8 5 6 13 2" xfId="3145" xr:uid="{00000000-0005-0000-0000-000088090000}"/>
    <cellStyle name="Calculation 8 5 6 14" xfId="3146" xr:uid="{00000000-0005-0000-0000-000089090000}"/>
    <cellStyle name="Calculation 8 5 6 14 2" xfId="3147" xr:uid="{00000000-0005-0000-0000-00008A090000}"/>
    <cellStyle name="Calculation 8 5 6 15" xfId="3148" xr:uid="{00000000-0005-0000-0000-00008B090000}"/>
    <cellStyle name="Calculation 8 5 6 2" xfId="3149" xr:uid="{00000000-0005-0000-0000-00008C090000}"/>
    <cellStyle name="Calculation 8 5 6 2 2" xfId="3150" xr:uid="{00000000-0005-0000-0000-00008D090000}"/>
    <cellStyle name="Calculation 8 5 6 3" xfId="3151" xr:uid="{00000000-0005-0000-0000-00008E090000}"/>
    <cellStyle name="Calculation 8 5 6 3 2" xfId="3152" xr:uid="{00000000-0005-0000-0000-00008F090000}"/>
    <cellStyle name="Calculation 8 5 6 4" xfId="3153" xr:uid="{00000000-0005-0000-0000-000090090000}"/>
    <cellStyle name="Calculation 8 5 6 4 2" xfId="3154" xr:uid="{00000000-0005-0000-0000-000091090000}"/>
    <cellStyle name="Calculation 8 5 6 5" xfId="3155" xr:uid="{00000000-0005-0000-0000-000092090000}"/>
    <cellStyle name="Calculation 8 5 6 5 2" xfId="3156" xr:uid="{00000000-0005-0000-0000-000093090000}"/>
    <cellStyle name="Calculation 8 5 6 6" xfId="3157" xr:uid="{00000000-0005-0000-0000-000094090000}"/>
    <cellStyle name="Calculation 8 5 6 6 2" xfId="3158" xr:uid="{00000000-0005-0000-0000-000095090000}"/>
    <cellStyle name="Calculation 8 5 6 7" xfId="3159" xr:uid="{00000000-0005-0000-0000-000096090000}"/>
    <cellStyle name="Calculation 8 5 6 7 2" xfId="3160" xr:uid="{00000000-0005-0000-0000-000097090000}"/>
    <cellStyle name="Calculation 8 5 6 8" xfId="3161" xr:uid="{00000000-0005-0000-0000-000098090000}"/>
    <cellStyle name="Calculation 8 5 6 8 2" xfId="3162" xr:uid="{00000000-0005-0000-0000-000099090000}"/>
    <cellStyle name="Calculation 8 5 6 9" xfId="3163" xr:uid="{00000000-0005-0000-0000-00009A090000}"/>
    <cellStyle name="Calculation 8 5 6 9 2" xfId="3164" xr:uid="{00000000-0005-0000-0000-00009B090000}"/>
    <cellStyle name="Calculation 8 5 7" xfId="3165" xr:uid="{00000000-0005-0000-0000-00009C090000}"/>
    <cellStyle name="Calculation 8 5 7 2" xfId="3166" xr:uid="{00000000-0005-0000-0000-00009D090000}"/>
    <cellStyle name="Calculation 8 5 8" xfId="3167" xr:uid="{00000000-0005-0000-0000-00009E090000}"/>
    <cellStyle name="Calculation 8 5 8 2" xfId="3168" xr:uid="{00000000-0005-0000-0000-00009F090000}"/>
    <cellStyle name="Calculation 8 5 9" xfId="3169" xr:uid="{00000000-0005-0000-0000-0000A0090000}"/>
    <cellStyle name="Calculation 8 5 9 2" xfId="3170" xr:uid="{00000000-0005-0000-0000-0000A1090000}"/>
    <cellStyle name="Calculation 8 6" xfId="3171" xr:uid="{00000000-0005-0000-0000-0000A2090000}"/>
    <cellStyle name="Calculation 8 6 10" xfId="3172" xr:uid="{00000000-0005-0000-0000-0000A3090000}"/>
    <cellStyle name="Calculation 8 6 10 2" xfId="3173" xr:uid="{00000000-0005-0000-0000-0000A4090000}"/>
    <cellStyle name="Calculation 8 6 11" xfId="3174" xr:uid="{00000000-0005-0000-0000-0000A5090000}"/>
    <cellStyle name="Calculation 8 6 11 2" xfId="3175" xr:uid="{00000000-0005-0000-0000-0000A6090000}"/>
    <cellStyle name="Calculation 8 6 12" xfId="3176" xr:uid="{00000000-0005-0000-0000-0000A7090000}"/>
    <cellStyle name="Calculation 8 6 12 2" xfId="3177" xr:uid="{00000000-0005-0000-0000-0000A8090000}"/>
    <cellStyle name="Calculation 8 6 13" xfId="3178" xr:uid="{00000000-0005-0000-0000-0000A9090000}"/>
    <cellStyle name="Calculation 8 6 13 2" xfId="3179" xr:uid="{00000000-0005-0000-0000-0000AA090000}"/>
    <cellStyle name="Calculation 8 6 14" xfId="3180" xr:uid="{00000000-0005-0000-0000-0000AB090000}"/>
    <cellStyle name="Calculation 8 6 14 2" xfId="3181" xr:uid="{00000000-0005-0000-0000-0000AC090000}"/>
    <cellStyle name="Calculation 8 6 15" xfId="3182" xr:uid="{00000000-0005-0000-0000-0000AD090000}"/>
    <cellStyle name="Calculation 8 6 15 2" xfId="3183" xr:uid="{00000000-0005-0000-0000-0000AE090000}"/>
    <cellStyle name="Calculation 8 6 16" xfId="3184" xr:uid="{00000000-0005-0000-0000-0000AF090000}"/>
    <cellStyle name="Calculation 8 6 16 2" xfId="3185" xr:uid="{00000000-0005-0000-0000-0000B0090000}"/>
    <cellStyle name="Calculation 8 6 17" xfId="3186" xr:uid="{00000000-0005-0000-0000-0000B1090000}"/>
    <cellStyle name="Calculation 8 6 17 2" xfId="3187" xr:uid="{00000000-0005-0000-0000-0000B2090000}"/>
    <cellStyle name="Calculation 8 6 18" xfId="3188" xr:uid="{00000000-0005-0000-0000-0000B3090000}"/>
    <cellStyle name="Calculation 8 6 18 2" xfId="3189" xr:uid="{00000000-0005-0000-0000-0000B4090000}"/>
    <cellStyle name="Calculation 8 6 19" xfId="3190" xr:uid="{00000000-0005-0000-0000-0000B5090000}"/>
    <cellStyle name="Calculation 8 6 2" xfId="3191" xr:uid="{00000000-0005-0000-0000-0000B6090000}"/>
    <cellStyle name="Calculation 8 6 2 10" xfId="3192" xr:uid="{00000000-0005-0000-0000-0000B7090000}"/>
    <cellStyle name="Calculation 8 6 2 10 2" xfId="3193" xr:uid="{00000000-0005-0000-0000-0000B8090000}"/>
    <cellStyle name="Calculation 8 6 2 11" xfId="3194" xr:uid="{00000000-0005-0000-0000-0000B9090000}"/>
    <cellStyle name="Calculation 8 6 2 11 2" xfId="3195" xr:uid="{00000000-0005-0000-0000-0000BA090000}"/>
    <cellStyle name="Calculation 8 6 2 12" xfId="3196" xr:uid="{00000000-0005-0000-0000-0000BB090000}"/>
    <cellStyle name="Calculation 8 6 2 12 2" xfId="3197" xr:uid="{00000000-0005-0000-0000-0000BC090000}"/>
    <cellStyle name="Calculation 8 6 2 13" xfId="3198" xr:uid="{00000000-0005-0000-0000-0000BD090000}"/>
    <cellStyle name="Calculation 8 6 2 13 2" xfId="3199" xr:uid="{00000000-0005-0000-0000-0000BE090000}"/>
    <cellStyle name="Calculation 8 6 2 14" xfId="3200" xr:uid="{00000000-0005-0000-0000-0000BF090000}"/>
    <cellStyle name="Calculation 8 6 2 14 2" xfId="3201" xr:uid="{00000000-0005-0000-0000-0000C0090000}"/>
    <cellStyle name="Calculation 8 6 2 15" xfId="3202" xr:uid="{00000000-0005-0000-0000-0000C1090000}"/>
    <cellStyle name="Calculation 8 6 2 15 2" xfId="3203" xr:uid="{00000000-0005-0000-0000-0000C2090000}"/>
    <cellStyle name="Calculation 8 6 2 16" xfId="3204" xr:uid="{00000000-0005-0000-0000-0000C3090000}"/>
    <cellStyle name="Calculation 8 6 2 16 2" xfId="3205" xr:uid="{00000000-0005-0000-0000-0000C4090000}"/>
    <cellStyle name="Calculation 8 6 2 17" xfId="3206" xr:uid="{00000000-0005-0000-0000-0000C5090000}"/>
    <cellStyle name="Calculation 8 6 2 17 2" xfId="3207" xr:uid="{00000000-0005-0000-0000-0000C6090000}"/>
    <cellStyle name="Calculation 8 6 2 18" xfId="3208" xr:uid="{00000000-0005-0000-0000-0000C7090000}"/>
    <cellStyle name="Calculation 8 6 2 2" xfId="3209" xr:uid="{00000000-0005-0000-0000-0000C8090000}"/>
    <cellStyle name="Calculation 8 6 2 2 2" xfId="3210" xr:uid="{00000000-0005-0000-0000-0000C9090000}"/>
    <cellStyle name="Calculation 8 6 2 3" xfId="3211" xr:uid="{00000000-0005-0000-0000-0000CA090000}"/>
    <cellStyle name="Calculation 8 6 2 3 2" xfId="3212" xr:uid="{00000000-0005-0000-0000-0000CB090000}"/>
    <cellStyle name="Calculation 8 6 2 4" xfId="3213" xr:uid="{00000000-0005-0000-0000-0000CC090000}"/>
    <cellStyle name="Calculation 8 6 2 4 2" xfId="3214" xr:uid="{00000000-0005-0000-0000-0000CD090000}"/>
    <cellStyle name="Calculation 8 6 2 5" xfId="3215" xr:uid="{00000000-0005-0000-0000-0000CE090000}"/>
    <cellStyle name="Calculation 8 6 2 5 2" xfId="3216" xr:uid="{00000000-0005-0000-0000-0000CF090000}"/>
    <cellStyle name="Calculation 8 6 2 6" xfId="3217" xr:uid="{00000000-0005-0000-0000-0000D0090000}"/>
    <cellStyle name="Calculation 8 6 2 6 2" xfId="3218" xr:uid="{00000000-0005-0000-0000-0000D1090000}"/>
    <cellStyle name="Calculation 8 6 2 7" xfId="3219" xr:uid="{00000000-0005-0000-0000-0000D2090000}"/>
    <cellStyle name="Calculation 8 6 2 7 2" xfId="3220" xr:uid="{00000000-0005-0000-0000-0000D3090000}"/>
    <cellStyle name="Calculation 8 6 2 8" xfId="3221" xr:uid="{00000000-0005-0000-0000-0000D4090000}"/>
    <cellStyle name="Calculation 8 6 2 8 2" xfId="3222" xr:uid="{00000000-0005-0000-0000-0000D5090000}"/>
    <cellStyle name="Calculation 8 6 2 9" xfId="3223" xr:uid="{00000000-0005-0000-0000-0000D6090000}"/>
    <cellStyle name="Calculation 8 6 2 9 2" xfId="3224" xr:uid="{00000000-0005-0000-0000-0000D7090000}"/>
    <cellStyle name="Calculation 8 6 3" xfId="3225" xr:uid="{00000000-0005-0000-0000-0000D8090000}"/>
    <cellStyle name="Calculation 8 6 3 10" xfId="3226" xr:uid="{00000000-0005-0000-0000-0000D9090000}"/>
    <cellStyle name="Calculation 8 6 3 10 2" xfId="3227" xr:uid="{00000000-0005-0000-0000-0000DA090000}"/>
    <cellStyle name="Calculation 8 6 3 11" xfId="3228" xr:uid="{00000000-0005-0000-0000-0000DB090000}"/>
    <cellStyle name="Calculation 8 6 3 11 2" xfId="3229" xr:uid="{00000000-0005-0000-0000-0000DC090000}"/>
    <cellStyle name="Calculation 8 6 3 12" xfId="3230" xr:uid="{00000000-0005-0000-0000-0000DD090000}"/>
    <cellStyle name="Calculation 8 6 3 12 2" xfId="3231" xr:uid="{00000000-0005-0000-0000-0000DE090000}"/>
    <cellStyle name="Calculation 8 6 3 13" xfId="3232" xr:uid="{00000000-0005-0000-0000-0000DF090000}"/>
    <cellStyle name="Calculation 8 6 3 13 2" xfId="3233" xr:uid="{00000000-0005-0000-0000-0000E0090000}"/>
    <cellStyle name="Calculation 8 6 3 14" xfId="3234" xr:uid="{00000000-0005-0000-0000-0000E1090000}"/>
    <cellStyle name="Calculation 8 6 3 14 2" xfId="3235" xr:uid="{00000000-0005-0000-0000-0000E2090000}"/>
    <cellStyle name="Calculation 8 6 3 15" xfId="3236" xr:uid="{00000000-0005-0000-0000-0000E3090000}"/>
    <cellStyle name="Calculation 8 6 3 15 2" xfId="3237" xr:uid="{00000000-0005-0000-0000-0000E4090000}"/>
    <cellStyle name="Calculation 8 6 3 16" xfId="3238" xr:uid="{00000000-0005-0000-0000-0000E5090000}"/>
    <cellStyle name="Calculation 8 6 3 2" xfId="3239" xr:uid="{00000000-0005-0000-0000-0000E6090000}"/>
    <cellStyle name="Calculation 8 6 3 2 2" xfId="3240" xr:uid="{00000000-0005-0000-0000-0000E7090000}"/>
    <cellStyle name="Calculation 8 6 3 3" xfId="3241" xr:uid="{00000000-0005-0000-0000-0000E8090000}"/>
    <cellStyle name="Calculation 8 6 3 3 2" xfId="3242" xr:uid="{00000000-0005-0000-0000-0000E9090000}"/>
    <cellStyle name="Calculation 8 6 3 4" xfId="3243" xr:uid="{00000000-0005-0000-0000-0000EA090000}"/>
    <cellStyle name="Calculation 8 6 3 4 2" xfId="3244" xr:uid="{00000000-0005-0000-0000-0000EB090000}"/>
    <cellStyle name="Calculation 8 6 3 5" xfId="3245" xr:uid="{00000000-0005-0000-0000-0000EC090000}"/>
    <cellStyle name="Calculation 8 6 3 5 2" xfId="3246" xr:uid="{00000000-0005-0000-0000-0000ED090000}"/>
    <cellStyle name="Calculation 8 6 3 6" xfId="3247" xr:uid="{00000000-0005-0000-0000-0000EE090000}"/>
    <cellStyle name="Calculation 8 6 3 6 2" xfId="3248" xr:uid="{00000000-0005-0000-0000-0000EF090000}"/>
    <cellStyle name="Calculation 8 6 3 7" xfId="3249" xr:uid="{00000000-0005-0000-0000-0000F0090000}"/>
    <cellStyle name="Calculation 8 6 3 7 2" xfId="3250" xr:uid="{00000000-0005-0000-0000-0000F1090000}"/>
    <cellStyle name="Calculation 8 6 3 8" xfId="3251" xr:uid="{00000000-0005-0000-0000-0000F2090000}"/>
    <cellStyle name="Calculation 8 6 3 8 2" xfId="3252" xr:uid="{00000000-0005-0000-0000-0000F3090000}"/>
    <cellStyle name="Calculation 8 6 3 9" xfId="3253" xr:uid="{00000000-0005-0000-0000-0000F4090000}"/>
    <cellStyle name="Calculation 8 6 3 9 2" xfId="3254" xr:uid="{00000000-0005-0000-0000-0000F5090000}"/>
    <cellStyle name="Calculation 8 6 4" xfId="3255" xr:uid="{00000000-0005-0000-0000-0000F6090000}"/>
    <cellStyle name="Calculation 8 6 4 10" xfId="3256" xr:uid="{00000000-0005-0000-0000-0000F7090000}"/>
    <cellStyle name="Calculation 8 6 4 10 2" xfId="3257" xr:uid="{00000000-0005-0000-0000-0000F8090000}"/>
    <cellStyle name="Calculation 8 6 4 11" xfId="3258" xr:uid="{00000000-0005-0000-0000-0000F9090000}"/>
    <cellStyle name="Calculation 8 6 4 11 2" xfId="3259" xr:uid="{00000000-0005-0000-0000-0000FA090000}"/>
    <cellStyle name="Calculation 8 6 4 12" xfId="3260" xr:uid="{00000000-0005-0000-0000-0000FB090000}"/>
    <cellStyle name="Calculation 8 6 4 12 2" xfId="3261" xr:uid="{00000000-0005-0000-0000-0000FC090000}"/>
    <cellStyle name="Calculation 8 6 4 13" xfId="3262" xr:uid="{00000000-0005-0000-0000-0000FD090000}"/>
    <cellStyle name="Calculation 8 6 4 13 2" xfId="3263" xr:uid="{00000000-0005-0000-0000-0000FE090000}"/>
    <cellStyle name="Calculation 8 6 4 14" xfId="3264" xr:uid="{00000000-0005-0000-0000-0000FF090000}"/>
    <cellStyle name="Calculation 8 6 4 14 2" xfId="3265" xr:uid="{00000000-0005-0000-0000-0000000A0000}"/>
    <cellStyle name="Calculation 8 6 4 15" xfId="3266" xr:uid="{00000000-0005-0000-0000-0000010A0000}"/>
    <cellStyle name="Calculation 8 6 4 15 2" xfId="3267" xr:uid="{00000000-0005-0000-0000-0000020A0000}"/>
    <cellStyle name="Calculation 8 6 4 16" xfId="3268" xr:uid="{00000000-0005-0000-0000-0000030A0000}"/>
    <cellStyle name="Calculation 8 6 4 2" xfId="3269" xr:uid="{00000000-0005-0000-0000-0000040A0000}"/>
    <cellStyle name="Calculation 8 6 4 2 2" xfId="3270" xr:uid="{00000000-0005-0000-0000-0000050A0000}"/>
    <cellStyle name="Calculation 8 6 4 3" xfId="3271" xr:uid="{00000000-0005-0000-0000-0000060A0000}"/>
    <cellStyle name="Calculation 8 6 4 3 2" xfId="3272" xr:uid="{00000000-0005-0000-0000-0000070A0000}"/>
    <cellStyle name="Calculation 8 6 4 4" xfId="3273" xr:uid="{00000000-0005-0000-0000-0000080A0000}"/>
    <cellStyle name="Calculation 8 6 4 4 2" xfId="3274" xr:uid="{00000000-0005-0000-0000-0000090A0000}"/>
    <cellStyle name="Calculation 8 6 4 5" xfId="3275" xr:uid="{00000000-0005-0000-0000-00000A0A0000}"/>
    <cellStyle name="Calculation 8 6 4 5 2" xfId="3276" xr:uid="{00000000-0005-0000-0000-00000B0A0000}"/>
    <cellStyle name="Calculation 8 6 4 6" xfId="3277" xr:uid="{00000000-0005-0000-0000-00000C0A0000}"/>
    <cellStyle name="Calculation 8 6 4 6 2" xfId="3278" xr:uid="{00000000-0005-0000-0000-00000D0A0000}"/>
    <cellStyle name="Calculation 8 6 4 7" xfId="3279" xr:uid="{00000000-0005-0000-0000-00000E0A0000}"/>
    <cellStyle name="Calculation 8 6 4 7 2" xfId="3280" xr:uid="{00000000-0005-0000-0000-00000F0A0000}"/>
    <cellStyle name="Calculation 8 6 4 8" xfId="3281" xr:uid="{00000000-0005-0000-0000-0000100A0000}"/>
    <cellStyle name="Calculation 8 6 4 8 2" xfId="3282" xr:uid="{00000000-0005-0000-0000-0000110A0000}"/>
    <cellStyle name="Calculation 8 6 4 9" xfId="3283" xr:uid="{00000000-0005-0000-0000-0000120A0000}"/>
    <cellStyle name="Calculation 8 6 4 9 2" xfId="3284" xr:uid="{00000000-0005-0000-0000-0000130A0000}"/>
    <cellStyle name="Calculation 8 6 5" xfId="3285" xr:uid="{00000000-0005-0000-0000-0000140A0000}"/>
    <cellStyle name="Calculation 8 6 5 10" xfId="3286" xr:uid="{00000000-0005-0000-0000-0000150A0000}"/>
    <cellStyle name="Calculation 8 6 5 10 2" xfId="3287" xr:uid="{00000000-0005-0000-0000-0000160A0000}"/>
    <cellStyle name="Calculation 8 6 5 11" xfId="3288" xr:uid="{00000000-0005-0000-0000-0000170A0000}"/>
    <cellStyle name="Calculation 8 6 5 11 2" xfId="3289" xr:uid="{00000000-0005-0000-0000-0000180A0000}"/>
    <cellStyle name="Calculation 8 6 5 12" xfId="3290" xr:uid="{00000000-0005-0000-0000-0000190A0000}"/>
    <cellStyle name="Calculation 8 6 5 12 2" xfId="3291" xr:uid="{00000000-0005-0000-0000-00001A0A0000}"/>
    <cellStyle name="Calculation 8 6 5 13" xfId="3292" xr:uid="{00000000-0005-0000-0000-00001B0A0000}"/>
    <cellStyle name="Calculation 8 6 5 13 2" xfId="3293" xr:uid="{00000000-0005-0000-0000-00001C0A0000}"/>
    <cellStyle name="Calculation 8 6 5 14" xfId="3294" xr:uid="{00000000-0005-0000-0000-00001D0A0000}"/>
    <cellStyle name="Calculation 8 6 5 14 2" xfId="3295" xr:uid="{00000000-0005-0000-0000-00001E0A0000}"/>
    <cellStyle name="Calculation 8 6 5 15" xfId="3296" xr:uid="{00000000-0005-0000-0000-00001F0A0000}"/>
    <cellStyle name="Calculation 8 6 5 2" xfId="3297" xr:uid="{00000000-0005-0000-0000-0000200A0000}"/>
    <cellStyle name="Calculation 8 6 5 2 2" xfId="3298" xr:uid="{00000000-0005-0000-0000-0000210A0000}"/>
    <cellStyle name="Calculation 8 6 5 3" xfId="3299" xr:uid="{00000000-0005-0000-0000-0000220A0000}"/>
    <cellStyle name="Calculation 8 6 5 3 2" xfId="3300" xr:uid="{00000000-0005-0000-0000-0000230A0000}"/>
    <cellStyle name="Calculation 8 6 5 4" xfId="3301" xr:uid="{00000000-0005-0000-0000-0000240A0000}"/>
    <cellStyle name="Calculation 8 6 5 4 2" xfId="3302" xr:uid="{00000000-0005-0000-0000-0000250A0000}"/>
    <cellStyle name="Calculation 8 6 5 5" xfId="3303" xr:uid="{00000000-0005-0000-0000-0000260A0000}"/>
    <cellStyle name="Calculation 8 6 5 5 2" xfId="3304" xr:uid="{00000000-0005-0000-0000-0000270A0000}"/>
    <cellStyle name="Calculation 8 6 5 6" xfId="3305" xr:uid="{00000000-0005-0000-0000-0000280A0000}"/>
    <cellStyle name="Calculation 8 6 5 6 2" xfId="3306" xr:uid="{00000000-0005-0000-0000-0000290A0000}"/>
    <cellStyle name="Calculation 8 6 5 7" xfId="3307" xr:uid="{00000000-0005-0000-0000-00002A0A0000}"/>
    <cellStyle name="Calculation 8 6 5 7 2" xfId="3308" xr:uid="{00000000-0005-0000-0000-00002B0A0000}"/>
    <cellStyle name="Calculation 8 6 5 8" xfId="3309" xr:uid="{00000000-0005-0000-0000-00002C0A0000}"/>
    <cellStyle name="Calculation 8 6 5 8 2" xfId="3310" xr:uid="{00000000-0005-0000-0000-00002D0A0000}"/>
    <cellStyle name="Calculation 8 6 5 9" xfId="3311" xr:uid="{00000000-0005-0000-0000-00002E0A0000}"/>
    <cellStyle name="Calculation 8 6 5 9 2" xfId="3312" xr:uid="{00000000-0005-0000-0000-00002F0A0000}"/>
    <cellStyle name="Calculation 8 6 6" xfId="3313" xr:uid="{00000000-0005-0000-0000-0000300A0000}"/>
    <cellStyle name="Calculation 8 6 6 2" xfId="3314" xr:uid="{00000000-0005-0000-0000-0000310A0000}"/>
    <cellStyle name="Calculation 8 6 7" xfId="3315" xr:uid="{00000000-0005-0000-0000-0000320A0000}"/>
    <cellStyle name="Calculation 8 6 7 2" xfId="3316" xr:uid="{00000000-0005-0000-0000-0000330A0000}"/>
    <cellStyle name="Calculation 8 6 8" xfId="3317" xr:uid="{00000000-0005-0000-0000-0000340A0000}"/>
    <cellStyle name="Calculation 8 6 8 2" xfId="3318" xr:uid="{00000000-0005-0000-0000-0000350A0000}"/>
    <cellStyle name="Calculation 8 6 9" xfId="3319" xr:uid="{00000000-0005-0000-0000-0000360A0000}"/>
    <cellStyle name="Calculation 8 6 9 2" xfId="3320" xr:uid="{00000000-0005-0000-0000-0000370A0000}"/>
    <cellStyle name="Calculation 8 7" xfId="3321" xr:uid="{00000000-0005-0000-0000-0000380A0000}"/>
    <cellStyle name="Calculation 8 7 10" xfId="3322" xr:uid="{00000000-0005-0000-0000-0000390A0000}"/>
    <cellStyle name="Calculation 8 7 10 2" xfId="3323" xr:uid="{00000000-0005-0000-0000-00003A0A0000}"/>
    <cellStyle name="Calculation 8 7 11" xfId="3324" xr:uid="{00000000-0005-0000-0000-00003B0A0000}"/>
    <cellStyle name="Calculation 8 7 11 2" xfId="3325" xr:uid="{00000000-0005-0000-0000-00003C0A0000}"/>
    <cellStyle name="Calculation 8 7 12" xfId="3326" xr:uid="{00000000-0005-0000-0000-00003D0A0000}"/>
    <cellStyle name="Calculation 8 7 12 2" xfId="3327" xr:uid="{00000000-0005-0000-0000-00003E0A0000}"/>
    <cellStyle name="Calculation 8 7 13" xfId="3328" xr:uid="{00000000-0005-0000-0000-00003F0A0000}"/>
    <cellStyle name="Calculation 8 7 13 2" xfId="3329" xr:uid="{00000000-0005-0000-0000-0000400A0000}"/>
    <cellStyle name="Calculation 8 7 14" xfId="3330" xr:uid="{00000000-0005-0000-0000-0000410A0000}"/>
    <cellStyle name="Calculation 8 7 14 2" xfId="3331" xr:uid="{00000000-0005-0000-0000-0000420A0000}"/>
    <cellStyle name="Calculation 8 7 15" xfId="3332" xr:uid="{00000000-0005-0000-0000-0000430A0000}"/>
    <cellStyle name="Calculation 8 7 15 2" xfId="3333" xr:uid="{00000000-0005-0000-0000-0000440A0000}"/>
    <cellStyle name="Calculation 8 7 16" xfId="3334" xr:uid="{00000000-0005-0000-0000-0000450A0000}"/>
    <cellStyle name="Calculation 8 7 16 2" xfId="3335" xr:uid="{00000000-0005-0000-0000-0000460A0000}"/>
    <cellStyle name="Calculation 8 7 17" xfId="3336" xr:uid="{00000000-0005-0000-0000-0000470A0000}"/>
    <cellStyle name="Calculation 8 7 17 2" xfId="3337" xr:uid="{00000000-0005-0000-0000-0000480A0000}"/>
    <cellStyle name="Calculation 8 7 18" xfId="3338" xr:uid="{00000000-0005-0000-0000-0000490A0000}"/>
    <cellStyle name="Calculation 8 7 18 2" xfId="3339" xr:uid="{00000000-0005-0000-0000-00004A0A0000}"/>
    <cellStyle name="Calculation 8 7 19" xfId="3340" xr:uid="{00000000-0005-0000-0000-00004B0A0000}"/>
    <cellStyle name="Calculation 8 7 2" xfId="3341" xr:uid="{00000000-0005-0000-0000-00004C0A0000}"/>
    <cellStyle name="Calculation 8 7 2 10" xfId="3342" xr:uid="{00000000-0005-0000-0000-00004D0A0000}"/>
    <cellStyle name="Calculation 8 7 2 10 2" xfId="3343" xr:uid="{00000000-0005-0000-0000-00004E0A0000}"/>
    <cellStyle name="Calculation 8 7 2 11" xfId="3344" xr:uid="{00000000-0005-0000-0000-00004F0A0000}"/>
    <cellStyle name="Calculation 8 7 2 11 2" xfId="3345" xr:uid="{00000000-0005-0000-0000-0000500A0000}"/>
    <cellStyle name="Calculation 8 7 2 12" xfId="3346" xr:uid="{00000000-0005-0000-0000-0000510A0000}"/>
    <cellStyle name="Calculation 8 7 2 12 2" xfId="3347" xr:uid="{00000000-0005-0000-0000-0000520A0000}"/>
    <cellStyle name="Calculation 8 7 2 13" xfId="3348" xr:uid="{00000000-0005-0000-0000-0000530A0000}"/>
    <cellStyle name="Calculation 8 7 2 13 2" xfId="3349" xr:uid="{00000000-0005-0000-0000-0000540A0000}"/>
    <cellStyle name="Calculation 8 7 2 14" xfId="3350" xr:uid="{00000000-0005-0000-0000-0000550A0000}"/>
    <cellStyle name="Calculation 8 7 2 14 2" xfId="3351" xr:uid="{00000000-0005-0000-0000-0000560A0000}"/>
    <cellStyle name="Calculation 8 7 2 15" xfId="3352" xr:uid="{00000000-0005-0000-0000-0000570A0000}"/>
    <cellStyle name="Calculation 8 7 2 15 2" xfId="3353" xr:uid="{00000000-0005-0000-0000-0000580A0000}"/>
    <cellStyle name="Calculation 8 7 2 16" xfId="3354" xr:uid="{00000000-0005-0000-0000-0000590A0000}"/>
    <cellStyle name="Calculation 8 7 2 16 2" xfId="3355" xr:uid="{00000000-0005-0000-0000-00005A0A0000}"/>
    <cellStyle name="Calculation 8 7 2 17" xfId="3356" xr:uid="{00000000-0005-0000-0000-00005B0A0000}"/>
    <cellStyle name="Calculation 8 7 2 17 2" xfId="3357" xr:uid="{00000000-0005-0000-0000-00005C0A0000}"/>
    <cellStyle name="Calculation 8 7 2 18" xfId="3358" xr:uid="{00000000-0005-0000-0000-00005D0A0000}"/>
    <cellStyle name="Calculation 8 7 2 2" xfId="3359" xr:uid="{00000000-0005-0000-0000-00005E0A0000}"/>
    <cellStyle name="Calculation 8 7 2 2 2" xfId="3360" xr:uid="{00000000-0005-0000-0000-00005F0A0000}"/>
    <cellStyle name="Calculation 8 7 2 3" xfId="3361" xr:uid="{00000000-0005-0000-0000-0000600A0000}"/>
    <cellStyle name="Calculation 8 7 2 3 2" xfId="3362" xr:uid="{00000000-0005-0000-0000-0000610A0000}"/>
    <cellStyle name="Calculation 8 7 2 4" xfId="3363" xr:uid="{00000000-0005-0000-0000-0000620A0000}"/>
    <cellStyle name="Calculation 8 7 2 4 2" xfId="3364" xr:uid="{00000000-0005-0000-0000-0000630A0000}"/>
    <cellStyle name="Calculation 8 7 2 5" xfId="3365" xr:uid="{00000000-0005-0000-0000-0000640A0000}"/>
    <cellStyle name="Calculation 8 7 2 5 2" xfId="3366" xr:uid="{00000000-0005-0000-0000-0000650A0000}"/>
    <cellStyle name="Calculation 8 7 2 6" xfId="3367" xr:uid="{00000000-0005-0000-0000-0000660A0000}"/>
    <cellStyle name="Calculation 8 7 2 6 2" xfId="3368" xr:uid="{00000000-0005-0000-0000-0000670A0000}"/>
    <cellStyle name="Calculation 8 7 2 7" xfId="3369" xr:uid="{00000000-0005-0000-0000-0000680A0000}"/>
    <cellStyle name="Calculation 8 7 2 7 2" xfId="3370" xr:uid="{00000000-0005-0000-0000-0000690A0000}"/>
    <cellStyle name="Calculation 8 7 2 8" xfId="3371" xr:uid="{00000000-0005-0000-0000-00006A0A0000}"/>
    <cellStyle name="Calculation 8 7 2 8 2" xfId="3372" xr:uid="{00000000-0005-0000-0000-00006B0A0000}"/>
    <cellStyle name="Calculation 8 7 2 9" xfId="3373" xr:uid="{00000000-0005-0000-0000-00006C0A0000}"/>
    <cellStyle name="Calculation 8 7 2 9 2" xfId="3374" xr:uid="{00000000-0005-0000-0000-00006D0A0000}"/>
    <cellStyle name="Calculation 8 7 3" xfId="3375" xr:uid="{00000000-0005-0000-0000-00006E0A0000}"/>
    <cellStyle name="Calculation 8 7 3 10" xfId="3376" xr:uid="{00000000-0005-0000-0000-00006F0A0000}"/>
    <cellStyle name="Calculation 8 7 3 10 2" xfId="3377" xr:uid="{00000000-0005-0000-0000-0000700A0000}"/>
    <cellStyle name="Calculation 8 7 3 11" xfId="3378" xr:uid="{00000000-0005-0000-0000-0000710A0000}"/>
    <cellStyle name="Calculation 8 7 3 11 2" xfId="3379" xr:uid="{00000000-0005-0000-0000-0000720A0000}"/>
    <cellStyle name="Calculation 8 7 3 12" xfId="3380" xr:uid="{00000000-0005-0000-0000-0000730A0000}"/>
    <cellStyle name="Calculation 8 7 3 12 2" xfId="3381" xr:uid="{00000000-0005-0000-0000-0000740A0000}"/>
    <cellStyle name="Calculation 8 7 3 13" xfId="3382" xr:uid="{00000000-0005-0000-0000-0000750A0000}"/>
    <cellStyle name="Calculation 8 7 3 13 2" xfId="3383" xr:uid="{00000000-0005-0000-0000-0000760A0000}"/>
    <cellStyle name="Calculation 8 7 3 14" xfId="3384" xr:uid="{00000000-0005-0000-0000-0000770A0000}"/>
    <cellStyle name="Calculation 8 7 3 14 2" xfId="3385" xr:uid="{00000000-0005-0000-0000-0000780A0000}"/>
    <cellStyle name="Calculation 8 7 3 15" xfId="3386" xr:uid="{00000000-0005-0000-0000-0000790A0000}"/>
    <cellStyle name="Calculation 8 7 3 15 2" xfId="3387" xr:uid="{00000000-0005-0000-0000-00007A0A0000}"/>
    <cellStyle name="Calculation 8 7 3 16" xfId="3388" xr:uid="{00000000-0005-0000-0000-00007B0A0000}"/>
    <cellStyle name="Calculation 8 7 3 2" xfId="3389" xr:uid="{00000000-0005-0000-0000-00007C0A0000}"/>
    <cellStyle name="Calculation 8 7 3 2 2" xfId="3390" xr:uid="{00000000-0005-0000-0000-00007D0A0000}"/>
    <cellStyle name="Calculation 8 7 3 3" xfId="3391" xr:uid="{00000000-0005-0000-0000-00007E0A0000}"/>
    <cellStyle name="Calculation 8 7 3 3 2" xfId="3392" xr:uid="{00000000-0005-0000-0000-00007F0A0000}"/>
    <cellStyle name="Calculation 8 7 3 4" xfId="3393" xr:uid="{00000000-0005-0000-0000-0000800A0000}"/>
    <cellStyle name="Calculation 8 7 3 4 2" xfId="3394" xr:uid="{00000000-0005-0000-0000-0000810A0000}"/>
    <cellStyle name="Calculation 8 7 3 5" xfId="3395" xr:uid="{00000000-0005-0000-0000-0000820A0000}"/>
    <cellStyle name="Calculation 8 7 3 5 2" xfId="3396" xr:uid="{00000000-0005-0000-0000-0000830A0000}"/>
    <cellStyle name="Calculation 8 7 3 6" xfId="3397" xr:uid="{00000000-0005-0000-0000-0000840A0000}"/>
    <cellStyle name="Calculation 8 7 3 6 2" xfId="3398" xr:uid="{00000000-0005-0000-0000-0000850A0000}"/>
    <cellStyle name="Calculation 8 7 3 7" xfId="3399" xr:uid="{00000000-0005-0000-0000-0000860A0000}"/>
    <cellStyle name="Calculation 8 7 3 7 2" xfId="3400" xr:uid="{00000000-0005-0000-0000-0000870A0000}"/>
    <cellStyle name="Calculation 8 7 3 8" xfId="3401" xr:uid="{00000000-0005-0000-0000-0000880A0000}"/>
    <cellStyle name="Calculation 8 7 3 8 2" xfId="3402" xr:uid="{00000000-0005-0000-0000-0000890A0000}"/>
    <cellStyle name="Calculation 8 7 3 9" xfId="3403" xr:uid="{00000000-0005-0000-0000-00008A0A0000}"/>
    <cellStyle name="Calculation 8 7 3 9 2" xfId="3404" xr:uid="{00000000-0005-0000-0000-00008B0A0000}"/>
    <cellStyle name="Calculation 8 7 4" xfId="3405" xr:uid="{00000000-0005-0000-0000-00008C0A0000}"/>
    <cellStyle name="Calculation 8 7 4 10" xfId="3406" xr:uid="{00000000-0005-0000-0000-00008D0A0000}"/>
    <cellStyle name="Calculation 8 7 4 10 2" xfId="3407" xr:uid="{00000000-0005-0000-0000-00008E0A0000}"/>
    <cellStyle name="Calculation 8 7 4 11" xfId="3408" xr:uid="{00000000-0005-0000-0000-00008F0A0000}"/>
    <cellStyle name="Calculation 8 7 4 11 2" xfId="3409" xr:uid="{00000000-0005-0000-0000-0000900A0000}"/>
    <cellStyle name="Calculation 8 7 4 12" xfId="3410" xr:uid="{00000000-0005-0000-0000-0000910A0000}"/>
    <cellStyle name="Calculation 8 7 4 12 2" xfId="3411" xr:uid="{00000000-0005-0000-0000-0000920A0000}"/>
    <cellStyle name="Calculation 8 7 4 13" xfId="3412" xr:uid="{00000000-0005-0000-0000-0000930A0000}"/>
    <cellStyle name="Calculation 8 7 4 13 2" xfId="3413" xr:uid="{00000000-0005-0000-0000-0000940A0000}"/>
    <cellStyle name="Calculation 8 7 4 14" xfId="3414" xr:uid="{00000000-0005-0000-0000-0000950A0000}"/>
    <cellStyle name="Calculation 8 7 4 14 2" xfId="3415" xr:uid="{00000000-0005-0000-0000-0000960A0000}"/>
    <cellStyle name="Calculation 8 7 4 15" xfId="3416" xr:uid="{00000000-0005-0000-0000-0000970A0000}"/>
    <cellStyle name="Calculation 8 7 4 15 2" xfId="3417" xr:uid="{00000000-0005-0000-0000-0000980A0000}"/>
    <cellStyle name="Calculation 8 7 4 16" xfId="3418" xr:uid="{00000000-0005-0000-0000-0000990A0000}"/>
    <cellStyle name="Calculation 8 7 4 2" xfId="3419" xr:uid="{00000000-0005-0000-0000-00009A0A0000}"/>
    <cellStyle name="Calculation 8 7 4 2 2" xfId="3420" xr:uid="{00000000-0005-0000-0000-00009B0A0000}"/>
    <cellStyle name="Calculation 8 7 4 3" xfId="3421" xr:uid="{00000000-0005-0000-0000-00009C0A0000}"/>
    <cellStyle name="Calculation 8 7 4 3 2" xfId="3422" xr:uid="{00000000-0005-0000-0000-00009D0A0000}"/>
    <cellStyle name="Calculation 8 7 4 4" xfId="3423" xr:uid="{00000000-0005-0000-0000-00009E0A0000}"/>
    <cellStyle name="Calculation 8 7 4 4 2" xfId="3424" xr:uid="{00000000-0005-0000-0000-00009F0A0000}"/>
    <cellStyle name="Calculation 8 7 4 5" xfId="3425" xr:uid="{00000000-0005-0000-0000-0000A00A0000}"/>
    <cellStyle name="Calculation 8 7 4 5 2" xfId="3426" xr:uid="{00000000-0005-0000-0000-0000A10A0000}"/>
    <cellStyle name="Calculation 8 7 4 6" xfId="3427" xr:uid="{00000000-0005-0000-0000-0000A20A0000}"/>
    <cellStyle name="Calculation 8 7 4 6 2" xfId="3428" xr:uid="{00000000-0005-0000-0000-0000A30A0000}"/>
    <cellStyle name="Calculation 8 7 4 7" xfId="3429" xr:uid="{00000000-0005-0000-0000-0000A40A0000}"/>
    <cellStyle name="Calculation 8 7 4 7 2" xfId="3430" xr:uid="{00000000-0005-0000-0000-0000A50A0000}"/>
    <cellStyle name="Calculation 8 7 4 8" xfId="3431" xr:uid="{00000000-0005-0000-0000-0000A60A0000}"/>
    <cellStyle name="Calculation 8 7 4 8 2" xfId="3432" xr:uid="{00000000-0005-0000-0000-0000A70A0000}"/>
    <cellStyle name="Calculation 8 7 4 9" xfId="3433" xr:uid="{00000000-0005-0000-0000-0000A80A0000}"/>
    <cellStyle name="Calculation 8 7 4 9 2" xfId="3434" xr:uid="{00000000-0005-0000-0000-0000A90A0000}"/>
    <cellStyle name="Calculation 8 7 5" xfId="3435" xr:uid="{00000000-0005-0000-0000-0000AA0A0000}"/>
    <cellStyle name="Calculation 8 7 5 10" xfId="3436" xr:uid="{00000000-0005-0000-0000-0000AB0A0000}"/>
    <cellStyle name="Calculation 8 7 5 10 2" xfId="3437" xr:uid="{00000000-0005-0000-0000-0000AC0A0000}"/>
    <cellStyle name="Calculation 8 7 5 11" xfId="3438" xr:uid="{00000000-0005-0000-0000-0000AD0A0000}"/>
    <cellStyle name="Calculation 8 7 5 11 2" xfId="3439" xr:uid="{00000000-0005-0000-0000-0000AE0A0000}"/>
    <cellStyle name="Calculation 8 7 5 12" xfId="3440" xr:uid="{00000000-0005-0000-0000-0000AF0A0000}"/>
    <cellStyle name="Calculation 8 7 5 12 2" xfId="3441" xr:uid="{00000000-0005-0000-0000-0000B00A0000}"/>
    <cellStyle name="Calculation 8 7 5 13" xfId="3442" xr:uid="{00000000-0005-0000-0000-0000B10A0000}"/>
    <cellStyle name="Calculation 8 7 5 13 2" xfId="3443" xr:uid="{00000000-0005-0000-0000-0000B20A0000}"/>
    <cellStyle name="Calculation 8 7 5 14" xfId="3444" xr:uid="{00000000-0005-0000-0000-0000B30A0000}"/>
    <cellStyle name="Calculation 8 7 5 14 2" xfId="3445" xr:uid="{00000000-0005-0000-0000-0000B40A0000}"/>
    <cellStyle name="Calculation 8 7 5 15" xfId="3446" xr:uid="{00000000-0005-0000-0000-0000B50A0000}"/>
    <cellStyle name="Calculation 8 7 5 2" xfId="3447" xr:uid="{00000000-0005-0000-0000-0000B60A0000}"/>
    <cellStyle name="Calculation 8 7 5 2 2" xfId="3448" xr:uid="{00000000-0005-0000-0000-0000B70A0000}"/>
    <cellStyle name="Calculation 8 7 5 3" xfId="3449" xr:uid="{00000000-0005-0000-0000-0000B80A0000}"/>
    <cellStyle name="Calculation 8 7 5 3 2" xfId="3450" xr:uid="{00000000-0005-0000-0000-0000B90A0000}"/>
    <cellStyle name="Calculation 8 7 5 4" xfId="3451" xr:uid="{00000000-0005-0000-0000-0000BA0A0000}"/>
    <cellStyle name="Calculation 8 7 5 4 2" xfId="3452" xr:uid="{00000000-0005-0000-0000-0000BB0A0000}"/>
    <cellStyle name="Calculation 8 7 5 5" xfId="3453" xr:uid="{00000000-0005-0000-0000-0000BC0A0000}"/>
    <cellStyle name="Calculation 8 7 5 5 2" xfId="3454" xr:uid="{00000000-0005-0000-0000-0000BD0A0000}"/>
    <cellStyle name="Calculation 8 7 5 6" xfId="3455" xr:uid="{00000000-0005-0000-0000-0000BE0A0000}"/>
    <cellStyle name="Calculation 8 7 5 6 2" xfId="3456" xr:uid="{00000000-0005-0000-0000-0000BF0A0000}"/>
    <cellStyle name="Calculation 8 7 5 7" xfId="3457" xr:uid="{00000000-0005-0000-0000-0000C00A0000}"/>
    <cellStyle name="Calculation 8 7 5 7 2" xfId="3458" xr:uid="{00000000-0005-0000-0000-0000C10A0000}"/>
    <cellStyle name="Calculation 8 7 5 8" xfId="3459" xr:uid="{00000000-0005-0000-0000-0000C20A0000}"/>
    <cellStyle name="Calculation 8 7 5 8 2" xfId="3460" xr:uid="{00000000-0005-0000-0000-0000C30A0000}"/>
    <cellStyle name="Calculation 8 7 5 9" xfId="3461" xr:uid="{00000000-0005-0000-0000-0000C40A0000}"/>
    <cellStyle name="Calculation 8 7 5 9 2" xfId="3462" xr:uid="{00000000-0005-0000-0000-0000C50A0000}"/>
    <cellStyle name="Calculation 8 7 6" xfId="3463" xr:uid="{00000000-0005-0000-0000-0000C60A0000}"/>
    <cellStyle name="Calculation 8 7 6 2" xfId="3464" xr:uid="{00000000-0005-0000-0000-0000C70A0000}"/>
    <cellStyle name="Calculation 8 7 7" xfId="3465" xr:uid="{00000000-0005-0000-0000-0000C80A0000}"/>
    <cellStyle name="Calculation 8 7 7 2" xfId="3466" xr:uid="{00000000-0005-0000-0000-0000C90A0000}"/>
    <cellStyle name="Calculation 8 7 8" xfId="3467" xr:uid="{00000000-0005-0000-0000-0000CA0A0000}"/>
    <cellStyle name="Calculation 8 7 8 2" xfId="3468" xr:uid="{00000000-0005-0000-0000-0000CB0A0000}"/>
    <cellStyle name="Calculation 8 7 9" xfId="3469" xr:uid="{00000000-0005-0000-0000-0000CC0A0000}"/>
    <cellStyle name="Calculation 8 7 9 2" xfId="3470" xr:uid="{00000000-0005-0000-0000-0000CD0A0000}"/>
    <cellStyle name="Calculation 8 8" xfId="3471" xr:uid="{00000000-0005-0000-0000-0000CE0A0000}"/>
    <cellStyle name="Calculation 8 8 10" xfId="3472" xr:uid="{00000000-0005-0000-0000-0000CF0A0000}"/>
    <cellStyle name="Calculation 8 8 10 2" xfId="3473" xr:uid="{00000000-0005-0000-0000-0000D00A0000}"/>
    <cellStyle name="Calculation 8 8 11" xfId="3474" xr:uid="{00000000-0005-0000-0000-0000D10A0000}"/>
    <cellStyle name="Calculation 8 8 11 2" xfId="3475" xr:uid="{00000000-0005-0000-0000-0000D20A0000}"/>
    <cellStyle name="Calculation 8 8 12" xfId="3476" xr:uid="{00000000-0005-0000-0000-0000D30A0000}"/>
    <cellStyle name="Calculation 8 8 12 2" xfId="3477" xr:uid="{00000000-0005-0000-0000-0000D40A0000}"/>
    <cellStyle name="Calculation 8 8 13" xfId="3478" xr:uid="{00000000-0005-0000-0000-0000D50A0000}"/>
    <cellStyle name="Calculation 8 8 13 2" xfId="3479" xr:uid="{00000000-0005-0000-0000-0000D60A0000}"/>
    <cellStyle name="Calculation 8 8 14" xfId="3480" xr:uid="{00000000-0005-0000-0000-0000D70A0000}"/>
    <cellStyle name="Calculation 8 8 14 2" xfId="3481" xr:uid="{00000000-0005-0000-0000-0000D80A0000}"/>
    <cellStyle name="Calculation 8 8 15" xfId="3482" xr:uid="{00000000-0005-0000-0000-0000D90A0000}"/>
    <cellStyle name="Calculation 8 8 15 2" xfId="3483" xr:uid="{00000000-0005-0000-0000-0000DA0A0000}"/>
    <cellStyle name="Calculation 8 8 16" xfId="3484" xr:uid="{00000000-0005-0000-0000-0000DB0A0000}"/>
    <cellStyle name="Calculation 8 8 16 2" xfId="3485" xr:uid="{00000000-0005-0000-0000-0000DC0A0000}"/>
    <cellStyle name="Calculation 8 8 17" xfId="3486" xr:uid="{00000000-0005-0000-0000-0000DD0A0000}"/>
    <cellStyle name="Calculation 8 8 17 2" xfId="3487" xr:uid="{00000000-0005-0000-0000-0000DE0A0000}"/>
    <cellStyle name="Calculation 8 8 18" xfId="3488" xr:uid="{00000000-0005-0000-0000-0000DF0A0000}"/>
    <cellStyle name="Calculation 8 8 2" xfId="3489" xr:uid="{00000000-0005-0000-0000-0000E00A0000}"/>
    <cellStyle name="Calculation 8 8 2 10" xfId="3490" xr:uid="{00000000-0005-0000-0000-0000E10A0000}"/>
    <cellStyle name="Calculation 8 8 2 10 2" xfId="3491" xr:uid="{00000000-0005-0000-0000-0000E20A0000}"/>
    <cellStyle name="Calculation 8 8 2 11" xfId="3492" xr:uid="{00000000-0005-0000-0000-0000E30A0000}"/>
    <cellStyle name="Calculation 8 8 2 11 2" xfId="3493" xr:uid="{00000000-0005-0000-0000-0000E40A0000}"/>
    <cellStyle name="Calculation 8 8 2 12" xfId="3494" xr:uid="{00000000-0005-0000-0000-0000E50A0000}"/>
    <cellStyle name="Calculation 8 8 2 12 2" xfId="3495" xr:uid="{00000000-0005-0000-0000-0000E60A0000}"/>
    <cellStyle name="Calculation 8 8 2 13" xfId="3496" xr:uid="{00000000-0005-0000-0000-0000E70A0000}"/>
    <cellStyle name="Calculation 8 8 2 13 2" xfId="3497" xr:uid="{00000000-0005-0000-0000-0000E80A0000}"/>
    <cellStyle name="Calculation 8 8 2 14" xfId="3498" xr:uid="{00000000-0005-0000-0000-0000E90A0000}"/>
    <cellStyle name="Calculation 8 8 2 14 2" xfId="3499" xr:uid="{00000000-0005-0000-0000-0000EA0A0000}"/>
    <cellStyle name="Calculation 8 8 2 15" xfId="3500" xr:uid="{00000000-0005-0000-0000-0000EB0A0000}"/>
    <cellStyle name="Calculation 8 8 2 15 2" xfId="3501" xr:uid="{00000000-0005-0000-0000-0000EC0A0000}"/>
    <cellStyle name="Calculation 8 8 2 16" xfId="3502" xr:uid="{00000000-0005-0000-0000-0000ED0A0000}"/>
    <cellStyle name="Calculation 8 8 2 16 2" xfId="3503" xr:uid="{00000000-0005-0000-0000-0000EE0A0000}"/>
    <cellStyle name="Calculation 8 8 2 17" xfId="3504" xr:uid="{00000000-0005-0000-0000-0000EF0A0000}"/>
    <cellStyle name="Calculation 8 8 2 17 2" xfId="3505" xr:uid="{00000000-0005-0000-0000-0000F00A0000}"/>
    <cellStyle name="Calculation 8 8 2 18" xfId="3506" xr:uid="{00000000-0005-0000-0000-0000F10A0000}"/>
    <cellStyle name="Calculation 8 8 2 2" xfId="3507" xr:uid="{00000000-0005-0000-0000-0000F20A0000}"/>
    <cellStyle name="Calculation 8 8 2 2 2" xfId="3508" xr:uid="{00000000-0005-0000-0000-0000F30A0000}"/>
    <cellStyle name="Calculation 8 8 2 3" xfId="3509" xr:uid="{00000000-0005-0000-0000-0000F40A0000}"/>
    <cellStyle name="Calculation 8 8 2 3 2" xfId="3510" xr:uid="{00000000-0005-0000-0000-0000F50A0000}"/>
    <cellStyle name="Calculation 8 8 2 4" xfId="3511" xr:uid="{00000000-0005-0000-0000-0000F60A0000}"/>
    <cellStyle name="Calculation 8 8 2 4 2" xfId="3512" xr:uid="{00000000-0005-0000-0000-0000F70A0000}"/>
    <cellStyle name="Calculation 8 8 2 5" xfId="3513" xr:uid="{00000000-0005-0000-0000-0000F80A0000}"/>
    <cellStyle name="Calculation 8 8 2 5 2" xfId="3514" xr:uid="{00000000-0005-0000-0000-0000F90A0000}"/>
    <cellStyle name="Calculation 8 8 2 6" xfId="3515" xr:uid="{00000000-0005-0000-0000-0000FA0A0000}"/>
    <cellStyle name="Calculation 8 8 2 6 2" xfId="3516" xr:uid="{00000000-0005-0000-0000-0000FB0A0000}"/>
    <cellStyle name="Calculation 8 8 2 7" xfId="3517" xr:uid="{00000000-0005-0000-0000-0000FC0A0000}"/>
    <cellStyle name="Calculation 8 8 2 7 2" xfId="3518" xr:uid="{00000000-0005-0000-0000-0000FD0A0000}"/>
    <cellStyle name="Calculation 8 8 2 8" xfId="3519" xr:uid="{00000000-0005-0000-0000-0000FE0A0000}"/>
    <cellStyle name="Calculation 8 8 2 8 2" xfId="3520" xr:uid="{00000000-0005-0000-0000-0000FF0A0000}"/>
    <cellStyle name="Calculation 8 8 2 9" xfId="3521" xr:uid="{00000000-0005-0000-0000-0000000B0000}"/>
    <cellStyle name="Calculation 8 8 2 9 2" xfId="3522" xr:uid="{00000000-0005-0000-0000-0000010B0000}"/>
    <cellStyle name="Calculation 8 8 3" xfId="3523" xr:uid="{00000000-0005-0000-0000-0000020B0000}"/>
    <cellStyle name="Calculation 8 8 3 10" xfId="3524" xr:uid="{00000000-0005-0000-0000-0000030B0000}"/>
    <cellStyle name="Calculation 8 8 3 10 2" xfId="3525" xr:uid="{00000000-0005-0000-0000-0000040B0000}"/>
    <cellStyle name="Calculation 8 8 3 11" xfId="3526" xr:uid="{00000000-0005-0000-0000-0000050B0000}"/>
    <cellStyle name="Calculation 8 8 3 11 2" xfId="3527" xr:uid="{00000000-0005-0000-0000-0000060B0000}"/>
    <cellStyle name="Calculation 8 8 3 12" xfId="3528" xr:uid="{00000000-0005-0000-0000-0000070B0000}"/>
    <cellStyle name="Calculation 8 8 3 12 2" xfId="3529" xr:uid="{00000000-0005-0000-0000-0000080B0000}"/>
    <cellStyle name="Calculation 8 8 3 13" xfId="3530" xr:uid="{00000000-0005-0000-0000-0000090B0000}"/>
    <cellStyle name="Calculation 8 8 3 13 2" xfId="3531" xr:uid="{00000000-0005-0000-0000-00000A0B0000}"/>
    <cellStyle name="Calculation 8 8 3 14" xfId="3532" xr:uid="{00000000-0005-0000-0000-00000B0B0000}"/>
    <cellStyle name="Calculation 8 8 3 14 2" xfId="3533" xr:uid="{00000000-0005-0000-0000-00000C0B0000}"/>
    <cellStyle name="Calculation 8 8 3 15" xfId="3534" xr:uid="{00000000-0005-0000-0000-00000D0B0000}"/>
    <cellStyle name="Calculation 8 8 3 15 2" xfId="3535" xr:uid="{00000000-0005-0000-0000-00000E0B0000}"/>
    <cellStyle name="Calculation 8 8 3 16" xfId="3536" xr:uid="{00000000-0005-0000-0000-00000F0B0000}"/>
    <cellStyle name="Calculation 8 8 3 2" xfId="3537" xr:uid="{00000000-0005-0000-0000-0000100B0000}"/>
    <cellStyle name="Calculation 8 8 3 2 2" xfId="3538" xr:uid="{00000000-0005-0000-0000-0000110B0000}"/>
    <cellStyle name="Calculation 8 8 3 3" xfId="3539" xr:uid="{00000000-0005-0000-0000-0000120B0000}"/>
    <cellStyle name="Calculation 8 8 3 3 2" xfId="3540" xr:uid="{00000000-0005-0000-0000-0000130B0000}"/>
    <cellStyle name="Calculation 8 8 3 4" xfId="3541" xr:uid="{00000000-0005-0000-0000-0000140B0000}"/>
    <cellStyle name="Calculation 8 8 3 4 2" xfId="3542" xr:uid="{00000000-0005-0000-0000-0000150B0000}"/>
    <cellStyle name="Calculation 8 8 3 5" xfId="3543" xr:uid="{00000000-0005-0000-0000-0000160B0000}"/>
    <cellStyle name="Calculation 8 8 3 5 2" xfId="3544" xr:uid="{00000000-0005-0000-0000-0000170B0000}"/>
    <cellStyle name="Calculation 8 8 3 6" xfId="3545" xr:uid="{00000000-0005-0000-0000-0000180B0000}"/>
    <cellStyle name="Calculation 8 8 3 6 2" xfId="3546" xr:uid="{00000000-0005-0000-0000-0000190B0000}"/>
    <cellStyle name="Calculation 8 8 3 7" xfId="3547" xr:uid="{00000000-0005-0000-0000-00001A0B0000}"/>
    <cellStyle name="Calculation 8 8 3 7 2" xfId="3548" xr:uid="{00000000-0005-0000-0000-00001B0B0000}"/>
    <cellStyle name="Calculation 8 8 3 8" xfId="3549" xr:uid="{00000000-0005-0000-0000-00001C0B0000}"/>
    <cellStyle name="Calculation 8 8 3 8 2" xfId="3550" xr:uid="{00000000-0005-0000-0000-00001D0B0000}"/>
    <cellStyle name="Calculation 8 8 3 9" xfId="3551" xr:uid="{00000000-0005-0000-0000-00001E0B0000}"/>
    <cellStyle name="Calculation 8 8 3 9 2" xfId="3552" xr:uid="{00000000-0005-0000-0000-00001F0B0000}"/>
    <cellStyle name="Calculation 8 8 4" xfId="3553" xr:uid="{00000000-0005-0000-0000-0000200B0000}"/>
    <cellStyle name="Calculation 8 8 4 10" xfId="3554" xr:uid="{00000000-0005-0000-0000-0000210B0000}"/>
    <cellStyle name="Calculation 8 8 4 10 2" xfId="3555" xr:uid="{00000000-0005-0000-0000-0000220B0000}"/>
    <cellStyle name="Calculation 8 8 4 11" xfId="3556" xr:uid="{00000000-0005-0000-0000-0000230B0000}"/>
    <cellStyle name="Calculation 8 8 4 11 2" xfId="3557" xr:uid="{00000000-0005-0000-0000-0000240B0000}"/>
    <cellStyle name="Calculation 8 8 4 12" xfId="3558" xr:uid="{00000000-0005-0000-0000-0000250B0000}"/>
    <cellStyle name="Calculation 8 8 4 12 2" xfId="3559" xr:uid="{00000000-0005-0000-0000-0000260B0000}"/>
    <cellStyle name="Calculation 8 8 4 13" xfId="3560" xr:uid="{00000000-0005-0000-0000-0000270B0000}"/>
    <cellStyle name="Calculation 8 8 4 13 2" xfId="3561" xr:uid="{00000000-0005-0000-0000-0000280B0000}"/>
    <cellStyle name="Calculation 8 8 4 14" xfId="3562" xr:uid="{00000000-0005-0000-0000-0000290B0000}"/>
    <cellStyle name="Calculation 8 8 4 14 2" xfId="3563" xr:uid="{00000000-0005-0000-0000-00002A0B0000}"/>
    <cellStyle name="Calculation 8 8 4 15" xfId="3564" xr:uid="{00000000-0005-0000-0000-00002B0B0000}"/>
    <cellStyle name="Calculation 8 8 4 15 2" xfId="3565" xr:uid="{00000000-0005-0000-0000-00002C0B0000}"/>
    <cellStyle name="Calculation 8 8 4 16" xfId="3566" xr:uid="{00000000-0005-0000-0000-00002D0B0000}"/>
    <cellStyle name="Calculation 8 8 4 2" xfId="3567" xr:uid="{00000000-0005-0000-0000-00002E0B0000}"/>
    <cellStyle name="Calculation 8 8 4 2 2" xfId="3568" xr:uid="{00000000-0005-0000-0000-00002F0B0000}"/>
    <cellStyle name="Calculation 8 8 4 3" xfId="3569" xr:uid="{00000000-0005-0000-0000-0000300B0000}"/>
    <cellStyle name="Calculation 8 8 4 3 2" xfId="3570" xr:uid="{00000000-0005-0000-0000-0000310B0000}"/>
    <cellStyle name="Calculation 8 8 4 4" xfId="3571" xr:uid="{00000000-0005-0000-0000-0000320B0000}"/>
    <cellStyle name="Calculation 8 8 4 4 2" xfId="3572" xr:uid="{00000000-0005-0000-0000-0000330B0000}"/>
    <cellStyle name="Calculation 8 8 4 5" xfId="3573" xr:uid="{00000000-0005-0000-0000-0000340B0000}"/>
    <cellStyle name="Calculation 8 8 4 5 2" xfId="3574" xr:uid="{00000000-0005-0000-0000-0000350B0000}"/>
    <cellStyle name="Calculation 8 8 4 6" xfId="3575" xr:uid="{00000000-0005-0000-0000-0000360B0000}"/>
    <cellStyle name="Calculation 8 8 4 6 2" xfId="3576" xr:uid="{00000000-0005-0000-0000-0000370B0000}"/>
    <cellStyle name="Calculation 8 8 4 7" xfId="3577" xr:uid="{00000000-0005-0000-0000-0000380B0000}"/>
    <cellStyle name="Calculation 8 8 4 7 2" xfId="3578" xr:uid="{00000000-0005-0000-0000-0000390B0000}"/>
    <cellStyle name="Calculation 8 8 4 8" xfId="3579" xr:uid="{00000000-0005-0000-0000-00003A0B0000}"/>
    <cellStyle name="Calculation 8 8 4 8 2" xfId="3580" xr:uid="{00000000-0005-0000-0000-00003B0B0000}"/>
    <cellStyle name="Calculation 8 8 4 9" xfId="3581" xr:uid="{00000000-0005-0000-0000-00003C0B0000}"/>
    <cellStyle name="Calculation 8 8 4 9 2" xfId="3582" xr:uid="{00000000-0005-0000-0000-00003D0B0000}"/>
    <cellStyle name="Calculation 8 8 5" xfId="3583" xr:uid="{00000000-0005-0000-0000-00003E0B0000}"/>
    <cellStyle name="Calculation 8 8 5 10" xfId="3584" xr:uid="{00000000-0005-0000-0000-00003F0B0000}"/>
    <cellStyle name="Calculation 8 8 5 10 2" xfId="3585" xr:uid="{00000000-0005-0000-0000-0000400B0000}"/>
    <cellStyle name="Calculation 8 8 5 11" xfId="3586" xr:uid="{00000000-0005-0000-0000-0000410B0000}"/>
    <cellStyle name="Calculation 8 8 5 11 2" xfId="3587" xr:uid="{00000000-0005-0000-0000-0000420B0000}"/>
    <cellStyle name="Calculation 8 8 5 12" xfId="3588" xr:uid="{00000000-0005-0000-0000-0000430B0000}"/>
    <cellStyle name="Calculation 8 8 5 12 2" xfId="3589" xr:uid="{00000000-0005-0000-0000-0000440B0000}"/>
    <cellStyle name="Calculation 8 8 5 13" xfId="3590" xr:uid="{00000000-0005-0000-0000-0000450B0000}"/>
    <cellStyle name="Calculation 8 8 5 13 2" xfId="3591" xr:uid="{00000000-0005-0000-0000-0000460B0000}"/>
    <cellStyle name="Calculation 8 8 5 14" xfId="3592" xr:uid="{00000000-0005-0000-0000-0000470B0000}"/>
    <cellStyle name="Calculation 8 8 5 2" xfId="3593" xr:uid="{00000000-0005-0000-0000-0000480B0000}"/>
    <cellStyle name="Calculation 8 8 5 2 2" xfId="3594" xr:uid="{00000000-0005-0000-0000-0000490B0000}"/>
    <cellStyle name="Calculation 8 8 5 3" xfId="3595" xr:uid="{00000000-0005-0000-0000-00004A0B0000}"/>
    <cellStyle name="Calculation 8 8 5 3 2" xfId="3596" xr:uid="{00000000-0005-0000-0000-00004B0B0000}"/>
    <cellStyle name="Calculation 8 8 5 4" xfId="3597" xr:uid="{00000000-0005-0000-0000-00004C0B0000}"/>
    <cellStyle name="Calculation 8 8 5 4 2" xfId="3598" xr:uid="{00000000-0005-0000-0000-00004D0B0000}"/>
    <cellStyle name="Calculation 8 8 5 5" xfId="3599" xr:uid="{00000000-0005-0000-0000-00004E0B0000}"/>
    <cellStyle name="Calculation 8 8 5 5 2" xfId="3600" xr:uid="{00000000-0005-0000-0000-00004F0B0000}"/>
    <cellStyle name="Calculation 8 8 5 6" xfId="3601" xr:uid="{00000000-0005-0000-0000-0000500B0000}"/>
    <cellStyle name="Calculation 8 8 5 6 2" xfId="3602" xr:uid="{00000000-0005-0000-0000-0000510B0000}"/>
    <cellStyle name="Calculation 8 8 5 7" xfId="3603" xr:uid="{00000000-0005-0000-0000-0000520B0000}"/>
    <cellStyle name="Calculation 8 8 5 7 2" xfId="3604" xr:uid="{00000000-0005-0000-0000-0000530B0000}"/>
    <cellStyle name="Calculation 8 8 5 8" xfId="3605" xr:uid="{00000000-0005-0000-0000-0000540B0000}"/>
    <cellStyle name="Calculation 8 8 5 8 2" xfId="3606" xr:uid="{00000000-0005-0000-0000-0000550B0000}"/>
    <cellStyle name="Calculation 8 8 5 9" xfId="3607" xr:uid="{00000000-0005-0000-0000-0000560B0000}"/>
    <cellStyle name="Calculation 8 8 5 9 2" xfId="3608" xr:uid="{00000000-0005-0000-0000-0000570B0000}"/>
    <cellStyle name="Calculation 8 8 6" xfId="3609" xr:uid="{00000000-0005-0000-0000-0000580B0000}"/>
    <cellStyle name="Calculation 8 8 6 2" xfId="3610" xr:uid="{00000000-0005-0000-0000-0000590B0000}"/>
    <cellStyle name="Calculation 8 8 7" xfId="3611" xr:uid="{00000000-0005-0000-0000-00005A0B0000}"/>
    <cellStyle name="Calculation 8 8 7 2" xfId="3612" xr:uid="{00000000-0005-0000-0000-00005B0B0000}"/>
    <cellStyle name="Calculation 8 8 8" xfId="3613" xr:uid="{00000000-0005-0000-0000-00005C0B0000}"/>
    <cellStyle name="Calculation 8 8 8 2" xfId="3614" xr:uid="{00000000-0005-0000-0000-00005D0B0000}"/>
    <cellStyle name="Calculation 8 8 9" xfId="3615" xr:uid="{00000000-0005-0000-0000-00005E0B0000}"/>
    <cellStyle name="Calculation 8 8 9 2" xfId="3616" xr:uid="{00000000-0005-0000-0000-00005F0B0000}"/>
    <cellStyle name="Calculation 8 9" xfId="3617" xr:uid="{00000000-0005-0000-0000-0000600B0000}"/>
    <cellStyle name="Calculation 8 9 10" xfId="3618" xr:uid="{00000000-0005-0000-0000-0000610B0000}"/>
    <cellStyle name="Calculation 8 9 10 2" xfId="3619" xr:uid="{00000000-0005-0000-0000-0000620B0000}"/>
    <cellStyle name="Calculation 8 9 11" xfId="3620" xr:uid="{00000000-0005-0000-0000-0000630B0000}"/>
    <cellStyle name="Calculation 8 9 11 2" xfId="3621" xr:uid="{00000000-0005-0000-0000-0000640B0000}"/>
    <cellStyle name="Calculation 8 9 12" xfId="3622" xr:uid="{00000000-0005-0000-0000-0000650B0000}"/>
    <cellStyle name="Calculation 8 9 12 2" xfId="3623" xr:uid="{00000000-0005-0000-0000-0000660B0000}"/>
    <cellStyle name="Calculation 8 9 13" xfId="3624" xr:uid="{00000000-0005-0000-0000-0000670B0000}"/>
    <cellStyle name="Calculation 8 9 13 2" xfId="3625" xr:uid="{00000000-0005-0000-0000-0000680B0000}"/>
    <cellStyle name="Calculation 8 9 14" xfId="3626" xr:uid="{00000000-0005-0000-0000-0000690B0000}"/>
    <cellStyle name="Calculation 8 9 14 2" xfId="3627" xr:uid="{00000000-0005-0000-0000-00006A0B0000}"/>
    <cellStyle name="Calculation 8 9 15" xfId="3628" xr:uid="{00000000-0005-0000-0000-00006B0B0000}"/>
    <cellStyle name="Calculation 8 9 15 2" xfId="3629" xr:uid="{00000000-0005-0000-0000-00006C0B0000}"/>
    <cellStyle name="Calculation 8 9 16" xfId="3630" xr:uid="{00000000-0005-0000-0000-00006D0B0000}"/>
    <cellStyle name="Calculation 8 9 16 2" xfId="3631" xr:uid="{00000000-0005-0000-0000-00006E0B0000}"/>
    <cellStyle name="Calculation 8 9 17" xfId="3632" xr:uid="{00000000-0005-0000-0000-00006F0B0000}"/>
    <cellStyle name="Calculation 8 9 17 2" xfId="3633" xr:uid="{00000000-0005-0000-0000-0000700B0000}"/>
    <cellStyle name="Calculation 8 9 18" xfId="3634" xr:uid="{00000000-0005-0000-0000-0000710B0000}"/>
    <cellStyle name="Calculation 8 9 2" xfId="3635" xr:uid="{00000000-0005-0000-0000-0000720B0000}"/>
    <cellStyle name="Calculation 8 9 2 10" xfId="3636" xr:uid="{00000000-0005-0000-0000-0000730B0000}"/>
    <cellStyle name="Calculation 8 9 2 10 2" xfId="3637" xr:uid="{00000000-0005-0000-0000-0000740B0000}"/>
    <cellStyle name="Calculation 8 9 2 11" xfId="3638" xr:uid="{00000000-0005-0000-0000-0000750B0000}"/>
    <cellStyle name="Calculation 8 9 2 11 2" xfId="3639" xr:uid="{00000000-0005-0000-0000-0000760B0000}"/>
    <cellStyle name="Calculation 8 9 2 12" xfId="3640" xr:uid="{00000000-0005-0000-0000-0000770B0000}"/>
    <cellStyle name="Calculation 8 9 2 12 2" xfId="3641" xr:uid="{00000000-0005-0000-0000-0000780B0000}"/>
    <cellStyle name="Calculation 8 9 2 13" xfId="3642" xr:uid="{00000000-0005-0000-0000-0000790B0000}"/>
    <cellStyle name="Calculation 8 9 2 13 2" xfId="3643" xr:uid="{00000000-0005-0000-0000-00007A0B0000}"/>
    <cellStyle name="Calculation 8 9 2 14" xfId="3644" xr:uid="{00000000-0005-0000-0000-00007B0B0000}"/>
    <cellStyle name="Calculation 8 9 2 14 2" xfId="3645" xr:uid="{00000000-0005-0000-0000-00007C0B0000}"/>
    <cellStyle name="Calculation 8 9 2 15" xfId="3646" xr:uid="{00000000-0005-0000-0000-00007D0B0000}"/>
    <cellStyle name="Calculation 8 9 2 15 2" xfId="3647" xr:uid="{00000000-0005-0000-0000-00007E0B0000}"/>
    <cellStyle name="Calculation 8 9 2 16" xfId="3648" xr:uid="{00000000-0005-0000-0000-00007F0B0000}"/>
    <cellStyle name="Calculation 8 9 2 16 2" xfId="3649" xr:uid="{00000000-0005-0000-0000-0000800B0000}"/>
    <cellStyle name="Calculation 8 9 2 17" xfId="3650" xr:uid="{00000000-0005-0000-0000-0000810B0000}"/>
    <cellStyle name="Calculation 8 9 2 17 2" xfId="3651" xr:uid="{00000000-0005-0000-0000-0000820B0000}"/>
    <cellStyle name="Calculation 8 9 2 18" xfId="3652" xr:uid="{00000000-0005-0000-0000-0000830B0000}"/>
    <cellStyle name="Calculation 8 9 2 2" xfId="3653" xr:uid="{00000000-0005-0000-0000-0000840B0000}"/>
    <cellStyle name="Calculation 8 9 2 2 2" xfId="3654" xr:uid="{00000000-0005-0000-0000-0000850B0000}"/>
    <cellStyle name="Calculation 8 9 2 3" xfId="3655" xr:uid="{00000000-0005-0000-0000-0000860B0000}"/>
    <cellStyle name="Calculation 8 9 2 3 2" xfId="3656" xr:uid="{00000000-0005-0000-0000-0000870B0000}"/>
    <cellStyle name="Calculation 8 9 2 4" xfId="3657" xr:uid="{00000000-0005-0000-0000-0000880B0000}"/>
    <cellStyle name="Calculation 8 9 2 4 2" xfId="3658" xr:uid="{00000000-0005-0000-0000-0000890B0000}"/>
    <cellStyle name="Calculation 8 9 2 5" xfId="3659" xr:uid="{00000000-0005-0000-0000-00008A0B0000}"/>
    <cellStyle name="Calculation 8 9 2 5 2" xfId="3660" xr:uid="{00000000-0005-0000-0000-00008B0B0000}"/>
    <cellStyle name="Calculation 8 9 2 6" xfId="3661" xr:uid="{00000000-0005-0000-0000-00008C0B0000}"/>
    <cellStyle name="Calculation 8 9 2 6 2" xfId="3662" xr:uid="{00000000-0005-0000-0000-00008D0B0000}"/>
    <cellStyle name="Calculation 8 9 2 7" xfId="3663" xr:uid="{00000000-0005-0000-0000-00008E0B0000}"/>
    <cellStyle name="Calculation 8 9 2 7 2" xfId="3664" xr:uid="{00000000-0005-0000-0000-00008F0B0000}"/>
    <cellStyle name="Calculation 8 9 2 8" xfId="3665" xr:uid="{00000000-0005-0000-0000-0000900B0000}"/>
    <cellStyle name="Calculation 8 9 2 8 2" xfId="3666" xr:uid="{00000000-0005-0000-0000-0000910B0000}"/>
    <cellStyle name="Calculation 8 9 2 9" xfId="3667" xr:uid="{00000000-0005-0000-0000-0000920B0000}"/>
    <cellStyle name="Calculation 8 9 2 9 2" xfId="3668" xr:uid="{00000000-0005-0000-0000-0000930B0000}"/>
    <cellStyle name="Calculation 8 9 3" xfId="3669" xr:uid="{00000000-0005-0000-0000-0000940B0000}"/>
    <cellStyle name="Calculation 8 9 3 10" xfId="3670" xr:uid="{00000000-0005-0000-0000-0000950B0000}"/>
    <cellStyle name="Calculation 8 9 3 10 2" xfId="3671" xr:uid="{00000000-0005-0000-0000-0000960B0000}"/>
    <cellStyle name="Calculation 8 9 3 11" xfId="3672" xr:uid="{00000000-0005-0000-0000-0000970B0000}"/>
    <cellStyle name="Calculation 8 9 3 11 2" xfId="3673" xr:uid="{00000000-0005-0000-0000-0000980B0000}"/>
    <cellStyle name="Calculation 8 9 3 12" xfId="3674" xr:uid="{00000000-0005-0000-0000-0000990B0000}"/>
    <cellStyle name="Calculation 8 9 3 12 2" xfId="3675" xr:uid="{00000000-0005-0000-0000-00009A0B0000}"/>
    <cellStyle name="Calculation 8 9 3 13" xfId="3676" xr:uid="{00000000-0005-0000-0000-00009B0B0000}"/>
    <cellStyle name="Calculation 8 9 3 13 2" xfId="3677" xr:uid="{00000000-0005-0000-0000-00009C0B0000}"/>
    <cellStyle name="Calculation 8 9 3 14" xfId="3678" xr:uid="{00000000-0005-0000-0000-00009D0B0000}"/>
    <cellStyle name="Calculation 8 9 3 14 2" xfId="3679" xr:uid="{00000000-0005-0000-0000-00009E0B0000}"/>
    <cellStyle name="Calculation 8 9 3 15" xfId="3680" xr:uid="{00000000-0005-0000-0000-00009F0B0000}"/>
    <cellStyle name="Calculation 8 9 3 15 2" xfId="3681" xr:uid="{00000000-0005-0000-0000-0000A00B0000}"/>
    <cellStyle name="Calculation 8 9 3 16" xfId="3682" xr:uid="{00000000-0005-0000-0000-0000A10B0000}"/>
    <cellStyle name="Calculation 8 9 3 2" xfId="3683" xr:uid="{00000000-0005-0000-0000-0000A20B0000}"/>
    <cellStyle name="Calculation 8 9 3 2 2" xfId="3684" xr:uid="{00000000-0005-0000-0000-0000A30B0000}"/>
    <cellStyle name="Calculation 8 9 3 3" xfId="3685" xr:uid="{00000000-0005-0000-0000-0000A40B0000}"/>
    <cellStyle name="Calculation 8 9 3 3 2" xfId="3686" xr:uid="{00000000-0005-0000-0000-0000A50B0000}"/>
    <cellStyle name="Calculation 8 9 3 4" xfId="3687" xr:uid="{00000000-0005-0000-0000-0000A60B0000}"/>
    <cellStyle name="Calculation 8 9 3 4 2" xfId="3688" xr:uid="{00000000-0005-0000-0000-0000A70B0000}"/>
    <cellStyle name="Calculation 8 9 3 5" xfId="3689" xr:uid="{00000000-0005-0000-0000-0000A80B0000}"/>
    <cellStyle name="Calculation 8 9 3 5 2" xfId="3690" xr:uid="{00000000-0005-0000-0000-0000A90B0000}"/>
    <cellStyle name="Calculation 8 9 3 6" xfId="3691" xr:uid="{00000000-0005-0000-0000-0000AA0B0000}"/>
    <cellStyle name="Calculation 8 9 3 6 2" xfId="3692" xr:uid="{00000000-0005-0000-0000-0000AB0B0000}"/>
    <cellStyle name="Calculation 8 9 3 7" xfId="3693" xr:uid="{00000000-0005-0000-0000-0000AC0B0000}"/>
    <cellStyle name="Calculation 8 9 3 7 2" xfId="3694" xr:uid="{00000000-0005-0000-0000-0000AD0B0000}"/>
    <cellStyle name="Calculation 8 9 3 8" xfId="3695" xr:uid="{00000000-0005-0000-0000-0000AE0B0000}"/>
    <cellStyle name="Calculation 8 9 3 8 2" xfId="3696" xr:uid="{00000000-0005-0000-0000-0000AF0B0000}"/>
    <cellStyle name="Calculation 8 9 3 9" xfId="3697" xr:uid="{00000000-0005-0000-0000-0000B00B0000}"/>
    <cellStyle name="Calculation 8 9 3 9 2" xfId="3698" xr:uid="{00000000-0005-0000-0000-0000B10B0000}"/>
    <cellStyle name="Calculation 8 9 4" xfId="3699" xr:uid="{00000000-0005-0000-0000-0000B20B0000}"/>
    <cellStyle name="Calculation 8 9 4 10" xfId="3700" xr:uid="{00000000-0005-0000-0000-0000B30B0000}"/>
    <cellStyle name="Calculation 8 9 4 10 2" xfId="3701" xr:uid="{00000000-0005-0000-0000-0000B40B0000}"/>
    <cellStyle name="Calculation 8 9 4 11" xfId="3702" xr:uid="{00000000-0005-0000-0000-0000B50B0000}"/>
    <cellStyle name="Calculation 8 9 4 11 2" xfId="3703" xr:uid="{00000000-0005-0000-0000-0000B60B0000}"/>
    <cellStyle name="Calculation 8 9 4 12" xfId="3704" xr:uid="{00000000-0005-0000-0000-0000B70B0000}"/>
    <cellStyle name="Calculation 8 9 4 12 2" xfId="3705" xr:uid="{00000000-0005-0000-0000-0000B80B0000}"/>
    <cellStyle name="Calculation 8 9 4 13" xfId="3706" xr:uid="{00000000-0005-0000-0000-0000B90B0000}"/>
    <cellStyle name="Calculation 8 9 4 13 2" xfId="3707" xr:uid="{00000000-0005-0000-0000-0000BA0B0000}"/>
    <cellStyle name="Calculation 8 9 4 14" xfId="3708" xr:uid="{00000000-0005-0000-0000-0000BB0B0000}"/>
    <cellStyle name="Calculation 8 9 4 14 2" xfId="3709" xr:uid="{00000000-0005-0000-0000-0000BC0B0000}"/>
    <cellStyle name="Calculation 8 9 4 15" xfId="3710" xr:uid="{00000000-0005-0000-0000-0000BD0B0000}"/>
    <cellStyle name="Calculation 8 9 4 15 2" xfId="3711" xr:uid="{00000000-0005-0000-0000-0000BE0B0000}"/>
    <cellStyle name="Calculation 8 9 4 16" xfId="3712" xr:uid="{00000000-0005-0000-0000-0000BF0B0000}"/>
    <cellStyle name="Calculation 8 9 4 2" xfId="3713" xr:uid="{00000000-0005-0000-0000-0000C00B0000}"/>
    <cellStyle name="Calculation 8 9 4 2 2" xfId="3714" xr:uid="{00000000-0005-0000-0000-0000C10B0000}"/>
    <cellStyle name="Calculation 8 9 4 3" xfId="3715" xr:uid="{00000000-0005-0000-0000-0000C20B0000}"/>
    <cellStyle name="Calculation 8 9 4 3 2" xfId="3716" xr:uid="{00000000-0005-0000-0000-0000C30B0000}"/>
    <cellStyle name="Calculation 8 9 4 4" xfId="3717" xr:uid="{00000000-0005-0000-0000-0000C40B0000}"/>
    <cellStyle name="Calculation 8 9 4 4 2" xfId="3718" xr:uid="{00000000-0005-0000-0000-0000C50B0000}"/>
    <cellStyle name="Calculation 8 9 4 5" xfId="3719" xr:uid="{00000000-0005-0000-0000-0000C60B0000}"/>
    <cellStyle name="Calculation 8 9 4 5 2" xfId="3720" xr:uid="{00000000-0005-0000-0000-0000C70B0000}"/>
    <cellStyle name="Calculation 8 9 4 6" xfId="3721" xr:uid="{00000000-0005-0000-0000-0000C80B0000}"/>
    <cellStyle name="Calculation 8 9 4 6 2" xfId="3722" xr:uid="{00000000-0005-0000-0000-0000C90B0000}"/>
    <cellStyle name="Calculation 8 9 4 7" xfId="3723" xr:uid="{00000000-0005-0000-0000-0000CA0B0000}"/>
    <cellStyle name="Calculation 8 9 4 7 2" xfId="3724" xr:uid="{00000000-0005-0000-0000-0000CB0B0000}"/>
    <cellStyle name="Calculation 8 9 4 8" xfId="3725" xr:uid="{00000000-0005-0000-0000-0000CC0B0000}"/>
    <cellStyle name="Calculation 8 9 4 8 2" xfId="3726" xr:uid="{00000000-0005-0000-0000-0000CD0B0000}"/>
    <cellStyle name="Calculation 8 9 4 9" xfId="3727" xr:uid="{00000000-0005-0000-0000-0000CE0B0000}"/>
    <cellStyle name="Calculation 8 9 4 9 2" xfId="3728" xr:uid="{00000000-0005-0000-0000-0000CF0B0000}"/>
    <cellStyle name="Calculation 8 9 5" xfId="3729" xr:uid="{00000000-0005-0000-0000-0000D00B0000}"/>
    <cellStyle name="Calculation 8 9 5 10" xfId="3730" xr:uid="{00000000-0005-0000-0000-0000D10B0000}"/>
    <cellStyle name="Calculation 8 9 5 10 2" xfId="3731" xr:uid="{00000000-0005-0000-0000-0000D20B0000}"/>
    <cellStyle name="Calculation 8 9 5 11" xfId="3732" xr:uid="{00000000-0005-0000-0000-0000D30B0000}"/>
    <cellStyle name="Calculation 8 9 5 11 2" xfId="3733" xr:uid="{00000000-0005-0000-0000-0000D40B0000}"/>
    <cellStyle name="Calculation 8 9 5 12" xfId="3734" xr:uid="{00000000-0005-0000-0000-0000D50B0000}"/>
    <cellStyle name="Calculation 8 9 5 12 2" xfId="3735" xr:uid="{00000000-0005-0000-0000-0000D60B0000}"/>
    <cellStyle name="Calculation 8 9 5 13" xfId="3736" xr:uid="{00000000-0005-0000-0000-0000D70B0000}"/>
    <cellStyle name="Calculation 8 9 5 13 2" xfId="3737" xr:uid="{00000000-0005-0000-0000-0000D80B0000}"/>
    <cellStyle name="Calculation 8 9 5 14" xfId="3738" xr:uid="{00000000-0005-0000-0000-0000D90B0000}"/>
    <cellStyle name="Calculation 8 9 5 2" xfId="3739" xr:uid="{00000000-0005-0000-0000-0000DA0B0000}"/>
    <cellStyle name="Calculation 8 9 5 2 2" xfId="3740" xr:uid="{00000000-0005-0000-0000-0000DB0B0000}"/>
    <cellStyle name="Calculation 8 9 5 3" xfId="3741" xr:uid="{00000000-0005-0000-0000-0000DC0B0000}"/>
    <cellStyle name="Calculation 8 9 5 3 2" xfId="3742" xr:uid="{00000000-0005-0000-0000-0000DD0B0000}"/>
    <cellStyle name="Calculation 8 9 5 4" xfId="3743" xr:uid="{00000000-0005-0000-0000-0000DE0B0000}"/>
    <cellStyle name="Calculation 8 9 5 4 2" xfId="3744" xr:uid="{00000000-0005-0000-0000-0000DF0B0000}"/>
    <cellStyle name="Calculation 8 9 5 5" xfId="3745" xr:uid="{00000000-0005-0000-0000-0000E00B0000}"/>
    <cellStyle name="Calculation 8 9 5 5 2" xfId="3746" xr:uid="{00000000-0005-0000-0000-0000E10B0000}"/>
    <cellStyle name="Calculation 8 9 5 6" xfId="3747" xr:uid="{00000000-0005-0000-0000-0000E20B0000}"/>
    <cellStyle name="Calculation 8 9 5 6 2" xfId="3748" xr:uid="{00000000-0005-0000-0000-0000E30B0000}"/>
    <cellStyle name="Calculation 8 9 5 7" xfId="3749" xr:uid="{00000000-0005-0000-0000-0000E40B0000}"/>
    <cellStyle name="Calculation 8 9 5 7 2" xfId="3750" xr:uid="{00000000-0005-0000-0000-0000E50B0000}"/>
    <cellStyle name="Calculation 8 9 5 8" xfId="3751" xr:uid="{00000000-0005-0000-0000-0000E60B0000}"/>
    <cellStyle name="Calculation 8 9 5 8 2" xfId="3752" xr:uid="{00000000-0005-0000-0000-0000E70B0000}"/>
    <cellStyle name="Calculation 8 9 5 9" xfId="3753" xr:uid="{00000000-0005-0000-0000-0000E80B0000}"/>
    <cellStyle name="Calculation 8 9 5 9 2" xfId="3754" xr:uid="{00000000-0005-0000-0000-0000E90B0000}"/>
    <cellStyle name="Calculation 8 9 6" xfId="3755" xr:uid="{00000000-0005-0000-0000-0000EA0B0000}"/>
    <cellStyle name="Calculation 8 9 6 2" xfId="3756" xr:uid="{00000000-0005-0000-0000-0000EB0B0000}"/>
    <cellStyle name="Calculation 8 9 7" xfId="3757" xr:uid="{00000000-0005-0000-0000-0000EC0B0000}"/>
    <cellStyle name="Calculation 8 9 7 2" xfId="3758" xr:uid="{00000000-0005-0000-0000-0000ED0B0000}"/>
    <cellStyle name="Calculation 8 9 8" xfId="3759" xr:uid="{00000000-0005-0000-0000-0000EE0B0000}"/>
    <cellStyle name="Calculation 8 9 8 2" xfId="3760" xr:uid="{00000000-0005-0000-0000-0000EF0B0000}"/>
    <cellStyle name="Calculation 8 9 9" xfId="3761" xr:uid="{00000000-0005-0000-0000-0000F00B0000}"/>
    <cellStyle name="Calculation 8 9 9 2" xfId="3762" xr:uid="{00000000-0005-0000-0000-0000F10B0000}"/>
    <cellStyle name="Calculation 9" xfId="3763" xr:uid="{00000000-0005-0000-0000-0000F20B0000}"/>
    <cellStyle name="Calculation 9 10" xfId="3764" xr:uid="{00000000-0005-0000-0000-0000F30B0000}"/>
    <cellStyle name="Calculation 9 10 10" xfId="3765" xr:uid="{00000000-0005-0000-0000-0000F40B0000}"/>
    <cellStyle name="Calculation 9 10 10 2" xfId="3766" xr:uid="{00000000-0005-0000-0000-0000F50B0000}"/>
    <cellStyle name="Calculation 9 10 11" xfId="3767" xr:uid="{00000000-0005-0000-0000-0000F60B0000}"/>
    <cellStyle name="Calculation 9 10 11 2" xfId="3768" xr:uid="{00000000-0005-0000-0000-0000F70B0000}"/>
    <cellStyle name="Calculation 9 10 12" xfId="3769" xr:uid="{00000000-0005-0000-0000-0000F80B0000}"/>
    <cellStyle name="Calculation 9 10 12 2" xfId="3770" xr:uid="{00000000-0005-0000-0000-0000F90B0000}"/>
    <cellStyle name="Calculation 9 10 13" xfId="3771" xr:uid="{00000000-0005-0000-0000-0000FA0B0000}"/>
    <cellStyle name="Calculation 9 10 13 2" xfId="3772" xr:uid="{00000000-0005-0000-0000-0000FB0B0000}"/>
    <cellStyle name="Calculation 9 10 14" xfId="3773" xr:uid="{00000000-0005-0000-0000-0000FC0B0000}"/>
    <cellStyle name="Calculation 9 10 14 2" xfId="3774" xr:uid="{00000000-0005-0000-0000-0000FD0B0000}"/>
    <cellStyle name="Calculation 9 10 15" xfId="3775" xr:uid="{00000000-0005-0000-0000-0000FE0B0000}"/>
    <cellStyle name="Calculation 9 10 15 2" xfId="3776" xr:uid="{00000000-0005-0000-0000-0000FF0B0000}"/>
    <cellStyle name="Calculation 9 10 16" xfId="3777" xr:uid="{00000000-0005-0000-0000-0000000C0000}"/>
    <cellStyle name="Calculation 9 10 16 2" xfId="3778" xr:uid="{00000000-0005-0000-0000-0000010C0000}"/>
    <cellStyle name="Calculation 9 10 17" xfId="3779" xr:uid="{00000000-0005-0000-0000-0000020C0000}"/>
    <cellStyle name="Calculation 9 10 17 2" xfId="3780" xr:uid="{00000000-0005-0000-0000-0000030C0000}"/>
    <cellStyle name="Calculation 9 10 18" xfId="3781" xr:uid="{00000000-0005-0000-0000-0000040C0000}"/>
    <cellStyle name="Calculation 9 10 2" xfId="3782" xr:uid="{00000000-0005-0000-0000-0000050C0000}"/>
    <cellStyle name="Calculation 9 10 2 2" xfId="3783" xr:uid="{00000000-0005-0000-0000-0000060C0000}"/>
    <cellStyle name="Calculation 9 10 3" xfId="3784" xr:uid="{00000000-0005-0000-0000-0000070C0000}"/>
    <cellStyle name="Calculation 9 10 3 2" xfId="3785" xr:uid="{00000000-0005-0000-0000-0000080C0000}"/>
    <cellStyle name="Calculation 9 10 4" xfId="3786" xr:uid="{00000000-0005-0000-0000-0000090C0000}"/>
    <cellStyle name="Calculation 9 10 4 2" xfId="3787" xr:uid="{00000000-0005-0000-0000-00000A0C0000}"/>
    <cellStyle name="Calculation 9 10 5" xfId="3788" xr:uid="{00000000-0005-0000-0000-00000B0C0000}"/>
    <cellStyle name="Calculation 9 10 5 2" xfId="3789" xr:uid="{00000000-0005-0000-0000-00000C0C0000}"/>
    <cellStyle name="Calculation 9 10 6" xfId="3790" xr:uid="{00000000-0005-0000-0000-00000D0C0000}"/>
    <cellStyle name="Calculation 9 10 6 2" xfId="3791" xr:uid="{00000000-0005-0000-0000-00000E0C0000}"/>
    <cellStyle name="Calculation 9 10 7" xfId="3792" xr:uid="{00000000-0005-0000-0000-00000F0C0000}"/>
    <cellStyle name="Calculation 9 10 7 2" xfId="3793" xr:uid="{00000000-0005-0000-0000-0000100C0000}"/>
    <cellStyle name="Calculation 9 10 8" xfId="3794" xr:uid="{00000000-0005-0000-0000-0000110C0000}"/>
    <cellStyle name="Calculation 9 10 8 2" xfId="3795" xr:uid="{00000000-0005-0000-0000-0000120C0000}"/>
    <cellStyle name="Calculation 9 10 9" xfId="3796" xr:uid="{00000000-0005-0000-0000-0000130C0000}"/>
    <cellStyle name="Calculation 9 10 9 2" xfId="3797" xr:uid="{00000000-0005-0000-0000-0000140C0000}"/>
    <cellStyle name="Calculation 9 11" xfId="3798" xr:uid="{00000000-0005-0000-0000-0000150C0000}"/>
    <cellStyle name="Calculation 9 11 10" xfId="3799" xr:uid="{00000000-0005-0000-0000-0000160C0000}"/>
    <cellStyle name="Calculation 9 11 10 2" xfId="3800" xr:uid="{00000000-0005-0000-0000-0000170C0000}"/>
    <cellStyle name="Calculation 9 11 11" xfId="3801" xr:uid="{00000000-0005-0000-0000-0000180C0000}"/>
    <cellStyle name="Calculation 9 11 11 2" xfId="3802" xr:uid="{00000000-0005-0000-0000-0000190C0000}"/>
    <cellStyle name="Calculation 9 11 12" xfId="3803" xr:uid="{00000000-0005-0000-0000-00001A0C0000}"/>
    <cellStyle name="Calculation 9 11 12 2" xfId="3804" xr:uid="{00000000-0005-0000-0000-00001B0C0000}"/>
    <cellStyle name="Calculation 9 11 13" xfId="3805" xr:uid="{00000000-0005-0000-0000-00001C0C0000}"/>
    <cellStyle name="Calculation 9 11 13 2" xfId="3806" xr:uid="{00000000-0005-0000-0000-00001D0C0000}"/>
    <cellStyle name="Calculation 9 11 14" xfId="3807" xr:uid="{00000000-0005-0000-0000-00001E0C0000}"/>
    <cellStyle name="Calculation 9 11 14 2" xfId="3808" xr:uid="{00000000-0005-0000-0000-00001F0C0000}"/>
    <cellStyle name="Calculation 9 11 15" xfId="3809" xr:uid="{00000000-0005-0000-0000-0000200C0000}"/>
    <cellStyle name="Calculation 9 11 15 2" xfId="3810" xr:uid="{00000000-0005-0000-0000-0000210C0000}"/>
    <cellStyle name="Calculation 9 11 16" xfId="3811" xr:uid="{00000000-0005-0000-0000-0000220C0000}"/>
    <cellStyle name="Calculation 9 11 16 2" xfId="3812" xr:uid="{00000000-0005-0000-0000-0000230C0000}"/>
    <cellStyle name="Calculation 9 11 17" xfId="3813" xr:uid="{00000000-0005-0000-0000-0000240C0000}"/>
    <cellStyle name="Calculation 9 11 17 2" xfId="3814" xr:uid="{00000000-0005-0000-0000-0000250C0000}"/>
    <cellStyle name="Calculation 9 11 18" xfId="3815" xr:uid="{00000000-0005-0000-0000-0000260C0000}"/>
    <cellStyle name="Calculation 9 11 2" xfId="3816" xr:uid="{00000000-0005-0000-0000-0000270C0000}"/>
    <cellStyle name="Calculation 9 11 2 2" xfId="3817" xr:uid="{00000000-0005-0000-0000-0000280C0000}"/>
    <cellStyle name="Calculation 9 11 3" xfId="3818" xr:uid="{00000000-0005-0000-0000-0000290C0000}"/>
    <cellStyle name="Calculation 9 11 3 2" xfId="3819" xr:uid="{00000000-0005-0000-0000-00002A0C0000}"/>
    <cellStyle name="Calculation 9 11 4" xfId="3820" xr:uid="{00000000-0005-0000-0000-00002B0C0000}"/>
    <cellStyle name="Calculation 9 11 4 2" xfId="3821" xr:uid="{00000000-0005-0000-0000-00002C0C0000}"/>
    <cellStyle name="Calculation 9 11 5" xfId="3822" xr:uid="{00000000-0005-0000-0000-00002D0C0000}"/>
    <cellStyle name="Calculation 9 11 5 2" xfId="3823" xr:uid="{00000000-0005-0000-0000-00002E0C0000}"/>
    <cellStyle name="Calculation 9 11 6" xfId="3824" xr:uid="{00000000-0005-0000-0000-00002F0C0000}"/>
    <cellStyle name="Calculation 9 11 6 2" xfId="3825" xr:uid="{00000000-0005-0000-0000-0000300C0000}"/>
    <cellStyle name="Calculation 9 11 7" xfId="3826" xr:uid="{00000000-0005-0000-0000-0000310C0000}"/>
    <cellStyle name="Calculation 9 11 7 2" xfId="3827" xr:uid="{00000000-0005-0000-0000-0000320C0000}"/>
    <cellStyle name="Calculation 9 11 8" xfId="3828" xr:uid="{00000000-0005-0000-0000-0000330C0000}"/>
    <cellStyle name="Calculation 9 11 8 2" xfId="3829" xr:uid="{00000000-0005-0000-0000-0000340C0000}"/>
    <cellStyle name="Calculation 9 11 9" xfId="3830" xr:uid="{00000000-0005-0000-0000-0000350C0000}"/>
    <cellStyle name="Calculation 9 11 9 2" xfId="3831" xr:uid="{00000000-0005-0000-0000-0000360C0000}"/>
    <cellStyle name="Calculation 9 12" xfId="3832" xr:uid="{00000000-0005-0000-0000-0000370C0000}"/>
    <cellStyle name="Calculation 9 12 10" xfId="3833" xr:uid="{00000000-0005-0000-0000-0000380C0000}"/>
    <cellStyle name="Calculation 9 12 10 2" xfId="3834" xr:uid="{00000000-0005-0000-0000-0000390C0000}"/>
    <cellStyle name="Calculation 9 12 11" xfId="3835" xr:uid="{00000000-0005-0000-0000-00003A0C0000}"/>
    <cellStyle name="Calculation 9 12 11 2" xfId="3836" xr:uid="{00000000-0005-0000-0000-00003B0C0000}"/>
    <cellStyle name="Calculation 9 12 12" xfId="3837" xr:uid="{00000000-0005-0000-0000-00003C0C0000}"/>
    <cellStyle name="Calculation 9 12 12 2" xfId="3838" xr:uid="{00000000-0005-0000-0000-00003D0C0000}"/>
    <cellStyle name="Calculation 9 12 13" xfId="3839" xr:uid="{00000000-0005-0000-0000-00003E0C0000}"/>
    <cellStyle name="Calculation 9 12 13 2" xfId="3840" xr:uid="{00000000-0005-0000-0000-00003F0C0000}"/>
    <cellStyle name="Calculation 9 12 14" xfId="3841" xr:uid="{00000000-0005-0000-0000-0000400C0000}"/>
    <cellStyle name="Calculation 9 12 14 2" xfId="3842" xr:uid="{00000000-0005-0000-0000-0000410C0000}"/>
    <cellStyle name="Calculation 9 12 15" xfId="3843" xr:uid="{00000000-0005-0000-0000-0000420C0000}"/>
    <cellStyle name="Calculation 9 12 15 2" xfId="3844" xr:uid="{00000000-0005-0000-0000-0000430C0000}"/>
    <cellStyle name="Calculation 9 12 16" xfId="3845" xr:uid="{00000000-0005-0000-0000-0000440C0000}"/>
    <cellStyle name="Calculation 9 12 2" xfId="3846" xr:uid="{00000000-0005-0000-0000-0000450C0000}"/>
    <cellStyle name="Calculation 9 12 2 2" xfId="3847" xr:uid="{00000000-0005-0000-0000-0000460C0000}"/>
    <cellStyle name="Calculation 9 12 3" xfId="3848" xr:uid="{00000000-0005-0000-0000-0000470C0000}"/>
    <cellStyle name="Calculation 9 12 3 2" xfId="3849" xr:uid="{00000000-0005-0000-0000-0000480C0000}"/>
    <cellStyle name="Calculation 9 12 4" xfId="3850" xr:uid="{00000000-0005-0000-0000-0000490C0000}"/>
    <cellStyle name="Calculation 9 12 4 2" xfId="3851" xr:uid="{00000000-0005-0000-0000-00004A0C0000}"/>
    <cellStyle name="Calculation 9 12 5" xfId="3852" xr:uid="{00000000-0005-0000-0000-00004B0C0000}"/>
    <cellStyle name="Calculation 9 12 5 2" xfId="3853" xr:uid="{00000000-0005-0000-0000-00004C0C0000}"/>
    <cellStyle name="Calculation 9 12 6" xfId="3854" xr:uid="{00000000-0005-0000-0000-00004D0C0000}"/>
    <cellStyle name="Calculation 9 12 6 2" xfId="3855" xr:uid="{00000000-0005-0000-0000-00004E0C0000}"/>
    <cellStyle name="Calculation 9 12 7" xfId="3856" xr:uid="{00000000-0005-0000-0000-00004F0C0000}"/>
    <cellStyle name="Calculation 9 12 7 2" xfId="3857" xr:uid="{00000000-0005-0000-0000-0000500C0000}"/>
    <cellStyle name="Calculation 9 12 8" xfId="3858" xr:uid="{00000000-0005-0000-0000-0000510C0000}"/>
    <cellStyle name="Calculation 9 12 8 2" xfId="3859" xr:uid="{00000000-0005-0000-0000-0000520C0000}"/>
    <cellStyle name="Calculation 9 12 9" xfId="3860" xr:uid="{00000000-0005-0000-0000-0000530C0000}"/>
    <cellStyle name="Calculation 9 12 9 2" xfId="3861" xr:uid="{00000000-0005-0000-0000-0000540C0000}"/>
    <cellStyle name="Calculation 9 13" xfId="3862" xr:uid="{00000000-0005-0000-0000-0000550C0000}"/>
    <cellStyle name="Calculation 9 13 10" xfId="3863" xr:uid="{00000000-0005-0000-0000-0000560C0000}"/>
    <cellStyle name="Calculation 9 13 10 2" xfId="3864" xr:uid="{00000000-0005-0000-0000-0000570C0000}"/>
    <cellStyle name="Calculation 9 13 11" xfId="3865" xr:uid="{00000000-0005-0000-0000-0000580C0000}"/>
    <cellStyle name="Calculation 9 13 11 2" xfId="3866" xr:uid="{00000000-0005-0000-0000-0000590C0000}"/>
    <cellStyle name="Calculation 9 13 12" xfId="3867" xr:uid="{00000000-0005-0000-0000-00005A0C0000}"/>
    <cellStyle name="Calculation 9 13 12 2" xfId="3868" xr:uid="{00000000-0005-0000-0000-00005B0C0000}"/>
    <cellStyle name="Calculation 9 13 13" xfId="3869" xr:uid="{00000000-0005-0000-0000-00005C0C0000}"/>
    <cellStyle name="Calculation 9 13 13 2" xfId="3870" xr:uid="{00000000-0005-0000-0000-00005D0C0000}"/>
    <cellStyle name="Calculation 9 13 14" xfId="3871" xr:uid="{00000000-0005-0000-0000-00005E0C0000}"/>
    <cellStyle name="Calculation 9 13 14 2" xfId="3872" xr:uid="{00000000-0005-0000-0000-00005F0C0000}"/>
    <cellStyle name="Calculation 9 13 15" xfId="3873" xr:uid="{00000000-0005-0000-0000-0000600C0000}"/>
    <cellStyle name="Calculation 9 13 15 2" xfId="3874" xr:uid="{00000000-0005-0000-0000-0000610C0000}"/>
    <cellStyle name="Calculation 9 13 16" xfId="3875" xr:uid="{00000000-0005-0000-0000-0000620C0000}"/>
    <cellStyle name="Calculation 9 13 2" xfId="3876" xr:uid="{00000000-0005-0000-0000-0000630C0000}"/>
    <cellStyle name="Calculation 9 13 2 2" xfId="3877" xr:uid="{00000000-0005-0000-0000-0000640C0000}"/>
    <cellStyle name="Calculation 9 13 3" xfId="3878" xr:uid="{00000000-0005-0000-0000-0000650C0000}"/>
    <cellStyle name="Calculation 9 13 3 2" xfId="3879" xr:uid="{00000000-0005-0000-0000-0000660C0000}"/>
    <cellStyle name="Calculation 9 13 4" xfId="3880" xr:uid="{00000000-0005-0000-0000-0000670C0000}"/>
    <cellStyle name="Calculation 9 13 4 2" xfId="3881" xr:uid="{00000000-0005-0000-0000-0000680C0000}"/>
    <cellStyle name="Calculation 9 13 5" xfId="3882" xr:uid="{00000000-0005-0000-0000-0000690C0000}"/>
    <cellStyle name="Calculation 9 13 5 2" xfId="3883" xr:uid="{00000000-0005-0000-0000-00006A0C0000}"/>
    <cellStyle name="Calculation 9 13 6" xfId="3884" xr:uid="{00000000-0005-0000-0000-00006B0C0000}"/>
    <cellStyle name="Calculation 9 13 6 2" xfId="3885" xr:uid="{00000000-0005-0000-0000-00006C0C0000}"/>
    <cellStyle name="Calculation 9 13 7" xfId="3886" xr:uid="{00000000-0005-0000-0000-00006D0C0000}"/>
    <cellStyle name="Calculation 9 13 7 2" xfId="3887" xr:uid="{00000000-0005-0000-0000-00006E0C0000}"/>
    <cellStyle name="Calculation 9 13 8" xfId="3888" xr:uid="{00000000-0005-0000-0000-00006F0C0000}"/>
    <cellStyle name="Calculation 9 13 8 2" xfId="3889" xr:uid="{00000000-0005-0000-0000-0000700C0000}"/>
    <cellStyle name="Calculation 9 13 9" xfId="3890" xr:uid="{00000000-0005-0000-0000-0000710C0000}"/>
    <cellStyle name="Calculation 9 13 9 2" xfId="3891" xr:uid="{00000000-0005-0000-0000-0000720C0000}"/>
    <cellStyle name="Calculation 9 14" xfId="3892" xr:uid="{00000000-0005-0000-0000-0000730C0000}"/>
    <cellStyle name="Calculation 9 14 10" xfId="3893" xr:uid="{00000000-0005-0000-0000-0000740C0000}"/>
    <cellStyle name="Calculation 9 14 10 2" xfId="3894" xr:uid="{00000000-0005-0000-0000-0000750C0000}"/>
    <cellStyle name="Calculation 9 14 11" xfId="3895" xr:uid="{00000000-0005-0000-0000-0000760C0000}"/>
    <cellStyle name="Calculation 9 14 11 2" xfId="3896" xr:uid="{00000000-0005-0000-0000-0000770C0000}"/>
    <cellStyle name="Calculation 9 14 12" xfId="3897" xr:uid="{00000000-0005-0000-0000-0000780C0000}"/>
    <cellStyle name="Calculation 9 14 12 2" xfId="3898" xr:uid="{00000000-0005-0000-0000-0000790C0000}"/>
    <cellStyle name="Calculation 9 14 13" xfId="3899" xr:uid="{00000000-0005-0000-0000-00007A0C0000}"/>
    <cellStyle name="Calculation 9 14 13 2" xfId="3900" xr:uid="{00000000-0005-0000-0000-00007B0C0000}"/>
    <cellStyle name="Calculation 9 14 14" xfId="3901" xr:uid="{00000000-0005-0000-0000-00007C0C0000}"/>
    <cellStyle name="Calculation 9 14 14 2" xfId="3902" xr:uid="{00000000-0005-0000-0000-00007D0C0000}"/>
    <cellStyle name="Calculation 9 14 15" xfId="3903" xr:uid="{00000000-0005-0000-0000-00007E0C0000}"/>
    <cellStyle name="Calculation 9 14 2" xfId="3904" xr:uid="{00000000-0005-0000-0000-00007F0C0000}"/>
    <cellStyle name="Calculation 9 14 2 2" xfId="3905" xr:uid="{00000000-0005-0000-0000-0000800C0000}"/>
    <cellStyle name="Calculation 9 14 3" xfId="3906" xr:uid="{00000000-0005-0000-0000-0000810C0000}"/>
    <cellStyle name="Calculation 9 14 3 2" xfId="3907" xr:uid="{00000000-0005-0000-0000-0000820C0000}"/>
    <cellStyle name="Calculation 9 14 4" xfId="3908" xr:uid="{00000000-0005-0000-0000-0000830C0000}"/>
    <cellStyle name="Calculation 9 14 4 2" xfId="3909" xr:uid="{00000000-0005-0000-0000-0000840C0000}"/>
    <cellStyle name="Calculation 9 14 5" xfId="3910" xr:uid="{00000000-0005-0000-0000-0000850C0000}"/>
    <cellStyle name="Calculation 9 14 5 2" xfId="3911" xr:uid="{00000000-0005-0000-0000-0000860C0000}"/>
    <cellStyle name="Calculation 9 14 6" xfId="3912" xr:uid="{00000000-0005-0000-0000-0000870C0000}"/>
    <cellStyle name="Calculation 9 14 6 2" xfId="3913" xr:uid="{00000000-0005-0000-0000-0000880C0000}"/>
    <cellStyle name="Calculation 9 14 7" xfId="3914" xr:uid="{00000000-0005-0000-0000-0000890C0000}"/>
    <cellStyle name="Calculation 9 14 7 2" xfId="3915" xr:uid="{00000000-0005-0000-0000-00008A0C0000}"/>
    <cellStyle name="Calculation 9 14 8" xfId="3916" xr:uid="{00000000-0005-0000-0000-00008B0C0000}"/>
    <cellStyle name="Calculation 9 14 8 2" xfId="3917" xr:uid="{00000000-0005-0000-0000-00008C0C0000}"/>
    <cellStyle name="Calculation 9 14 9" xfId="3918" xr:uid="{00000000-0005-0000-0000-00008D0C0000}"/>
    <cellStyle name="Calculation 9 14 9 2" xfId="3919" xr:uid="{00000000-0005-0000-0000-00008E0C0000}"/>
    <cellStyle name="Calculation 9 15" xfId="3920" xr:uid="{00000000-0005-0000-0000-00008F0C0000}"/>
    <cellStyle name="Calculation 9 15 2" xfId="3921" xr:uid="{00000000-0005-0000-0000-0000900C0000}"/>
    <cellStyle name="Calculation 9 16" xfId="3922" xr:uid="{00000000-0005-0000-0000-0000910C0000}"/>
    <cellStyle name="Calculation 9 16 2" xfId="3923" xr:uid="{00000000-0005-0000-0000-0000920C0000}"/>
    <cellStyle name="Calculation 9 17" xfId="3924" xr:uid="{00000000-0005-0000-0000-0000930C0000}"/>
    <cellStyle name="Calculation 9 17 2" xfId="3925" xr:uid="{00000000-0005-0000-0000-0000940C0000}"/>
    <cellStyle name="Calculation 9 18" xfId="3926" xr:uid="{00000000-0005-0000-0000-0000950C0000}"/>
    <cellStyle name="Calculation 9 18 2" xfId="3927" xr:uid="{00000000-0005-0000-0000-0000960C0000}"/>
    <cellStyle name="Calculation 9 19" xfId="3928" xr:uid="{00000000-0005-0000-0000-0000970C0000}"/>
    <cellStyle name="Calculation 9 19 2" xfId="3929" xr:uid="{00000000-0005-0000-0000-0000980C0000}"/>
    <cellStyle name="Calculation 9 2" xfId="3930" xr:uid="{00000000-0005-0000-0000-0000990C0000}"/>
    <cellStyle name="Calculation 9 2 10" xfId="3931" xr:uid="{00000000-0005-0000-0000-00009A0C0000}"/>
    <cellStyle name="Calculation 9 2 10 10" xfId="3932" xr:uid="{00000000-0005-0000-0000-00009B0C0000}"/>
    <cellStyle name="Calculation 9 2 10 10 2" xfId="3933" xr:uid="{00000000-0005-0000-0000-00009C0C0000}"/>
    <cellStyle name="Calculation 9 2 10 11" xfId="3934" xr:uid="{00000000-0005-0000-0000-00009D0C0000}"/>
    <cellStyle name="Calculation 9 2 10 11 2" xfId="3935" xr:uid="{00000000-0005-0000-0000-00009E0C0000}"/>
    <cellStyle name="Calculation 9 2 10 12" xfId="3936" xr:uid="{00000000-0005-0000-0000-00009F0C0000}"/>
    <cellStyle name="Calculation 9 2 10 12 2" xfId="3937" xr:uid="{00000000-0005-0000-0000-0000A00C0000}"/>
    <cellStyle name="Calculation 9 2 10 13" xfId="3938" xr:uid="{00000000-0005-0000-0000-0000A10C0000}"/>
    <cellStyle name="Calculation 9 2 10 13 2" xfId="3939" xr:uid="{00000000-0005-0000-0000-0000A20C0000}"/>
    <cellStyle name="Calculation 9 2 10 14" xfId="3940" xr:uid="{00000000-0005-0000-0000-0000A30C0000}"/>
    <cellStyle name="Calculation 9 2 10 14 2" xfId="3941" xr:uid="{00000000-0005-0000-0000-0000A40C0000}"/>
    <cellStyle name="Calculation 9 2 10 15" xfId="3942" xr:uid="{00000000-0005-0000-0000-0000A50C0000}"/>
    <cellStyle name="Calculation 9 2 10 15 2" xfId="3943" xr:uid="{00000000-0005-0000-0000-0000A60C0000}"/>
    <cellStyle name="Calculation 9 2 10 16" xfId="3944" xr:uid="{00000000-0005-0000-0000-0000A70C0000}"/>
    <cellStyle name="Calculation 9 2 10 16 2" xfId="3945" xr:uid="{00000000-0005-0000-0000-0000A80C0000}"/>
    <cellStyle name="Calculation 9 2 10 17" xfId="3946" xr:uid="{00000000-0005-0000-0000-0000A90C0000}"/>
    <cellStyle name="Calculation 9 2 10 17 2" xfId="3947" xr:uid="{00000000-0005-0000-0000-0000AA0C0000}"/>
    <cellStyle name="Calculation 9 2 10 18" xfId="3948" xr:uid="{00000000-0005-0000-0000-0000AB0C0000}"/>
    <cellStyle name="Calculation 9 2 10 2" xfId="3949" xr:uid="{00000000-0005-0000-0000-0000AC0C0000}"/>
    <cellStyle name="Calculation 9 2 10 2 2" xfId="3950" xr:uid="{00000000-0005-0000-0000-0000AD0C0000}"/>
    <cellStyle name="Calculation 9 2 10 3" xfId="3951" xr:uid="{00000000-0005-0000-0000-0000AE0C0000}"/>
    <cellStyle name="Calculation 9 2 10 3 2" xfId="3952" xr:uid="{00000000-0005-0000-0000-0000AF0C0000}"/>
    <cellStyle name="Calculation 9 2 10 4" xfId="3953" xr:uid="{00000000-0005-0000-0000-0000B00C0000}"/>
    <cellStyle name="Calculation 9 2 10 4 2" xfId="3954" xr:uid="{00000000-0005-0000-0000-0000B10C0000}"/>
    <cellStyle name="Calculation 9 2 10 5" xfId="3955" xr:uid="{00000000-0005-0000-0000-0000B20C0000}"/>
    <cellStyle name="Calculation 9 2 10 5 2" xfId="3956" xr:uid="{00000000-0005-0000-0000-0000B30C0000}"/>
    <cellStyle name="Calculation 9 2 10 6" xfId="3957" xr:uid="{00000000-0005-0000-0000-0000B40C0000}"/>
    <cellStyle name="Calculation 9 2 10 6 2" xfId="3958" xr:uid="{00000000-0005-0000-0000-0000B50C0000}"/>
    <cellStyle name="Calculation 9 2 10 7" xfId="3959" xr:uid="{00000000-0005-0000-0000-0000B60C0000}"/>
    <cellStyle name="Calculation 9 2 10 7 2" xfId="3960" xr:uid="{00000000-0005-0000-0000-0000B70C0000}"/>
    <cellStyle name="Calculation 9 2 10 8" xfId="3961" xr:uid="{00000000-0005-0000-0000-0000B80C0000}"/>
    <cellStyle name="Calculation 9 2 10 8 2" xfId="3962" xr:uid="{00000000-0005-0000-0000-0000B90C0000}"/>
    <cellStyle name="Calculation 9 2 10 9" xfId="3963" xr:uid="{00000000-0005-0000-0000-0000BA0C0000}"/>
    <cellStyle name="Calculation 9 2 10 9 2" xfId="3964" xr:uid="{00000000-0005-0000-0000-0000BB0C0000}"/>
    <cellStyle name="Calculation 9 2 11" xfId="3965" xr:uid="{00000000-0005-0000-0000-0000BC0C0000}"/>
    <cellStyle name="Calculation 9 2 11 10" xfId="3966" xr:uid="{00000000-0005-0000-0000-0000BD0C0000}"/>
    <cellStyle name="Calculation 9 2 11 10 2" xfId="3967" xr:uid="{00000000-0005-0000-0000-0000BE0C0000}"/>
    <cellStyle name="Calculation 9 2 11 11" xfId="3968" xr:uid="{00000000-0005-0000-0000-0000BF0C0000}"/>
    <cellStyle name="Calculation 9 2 11 11 2" xfId="3969" xr:uid="{00000000-0005-0000-0000-0000C00C0000}"/>
    <cellStyle name="Calculation 9 2 11 12" xfId="3970" xr:uid="{00000000-0005-0000-0000-0000C10C0000}"/>
    <cellStyle name="Calculation 9 2 11 12 2" xfId="3971" xr:uid="{00000000-0005-0000-0000-0000C20C0000}"/>
    <cellStyle name="Calculation 9 2 11 13" xfId="3972" xr:uid="{00000000-0005-0000-0000-0000C30C0000}"/>
    <cellStyle name="Calculation 9 2 11 13 2" xfId="3973" xr:uid="{00000000-0005-0000-0000-0000C40C0000}"/>
    <cellStyle name="Calculation 9 2 11 14" xfId="3974" xr:uid="{00000000-0005-0000-0000-0000C50C0000}"/>
    <cellStyle name="Calculation 9 2 11 14 2" xfId="3975" xr:uid="{00000000-0005-0000-0000-0000C60C0000}"/>
    <cellStyle name="Calculation 9 2 11 15" xfId="3976" xr:uid="{00000000-0005-0000-0000-0000C70C0000}"/>
    <cellStyle name="Calculation 9 2 11 15 2" xfId="3977" xr:uid="{00000000-0005-0000-0000-0000C80C0000}"/>
    <cellStyle name="Calculation 9 2 11 16" xfId="3978" xr:uid="{00000000-0005-0000-0000-0000C90C0000}"/>
    <cellStyle name="Calculation 9 2 11 2" xfId="3979" xr:uid="{00000000-0005-0000-0000-0000CA0C0000}"/>
    <cellStyle name="Calculation 9 2 11 2 2" xfId="3980" xr:uid="{00000000-0005-0000-0000-0000CB0C0000}"/>
    <cellStyle name="Calculation 9 2 11 3" xfId="3981" xr:uid="{00000000-0005-0000-0000-0000CC0C0000}"/>
    <cellStyle name="Calculation 9 2 11 3 2" xfId="3982" xr:uid="{00000000-0005-0000-0000-0000CD0C0000}"/>
    <cellStyle name="Calculation 9 2 11 4" xfId="3983" xr:uid="{00000000-0005-0000-0000-0000CE0C0000}"/>
    <cellStyle name="Calculation 9 2 11 4 2" xfId="3984" xr:uid="{00000000-0005-0000-0000-0000CF0C0000}"/>
    <cellStyle name="Calculation 9 2 11 5" xfId="3985" xr:uid="{00000000-0005-0000-0000-0000D00C0000}"/>
    <cellStyle name="Calculation 9 2 11 5 2" xfId="3986" xr:uid="{00000000-0005-0000-0000-0000D10C0000}"/>
    <cellStyle name="Calculation 9 2 11 6" xfId="3987" xr:uid="{00000000-0005-0000-0000-0000D20C0000}"/>
    <cellStyle name="Calculation 9 2 11 6 2" xfId="3988" xr:uid="{00000000-0005-0000-0000-0000D30C0000}"/>
    <cellStyle name="Calculation 9 2 11 7" xfId="3989" xr:uid="{00000000-0005-0000-0000-0000D40C0000}"/>
    <cellStyle name="Calculation 9 2 11 7 2" xfId="3990" xr:uid="{00000000-0005-0000-0000-0000D50C0000}"/>
    <cellStyle name="Calculation 9 2 11 8" xfId="3991" xr:uid="{00000000-0005-0000-0000-0000D60C0000}"/>
    <cellStyle name="Calculation 9 2 11 8 2" xfId="3992" xr:uid="{00000000-0005-0000-0000-0000D70C0000}"/>
    <cellStyle name="Calculation 9 2 11 9" xfId="3993" xr:uid="{00000000-0005-0000-0000-0000D80C0000}"/>
    <cellStyle name="Calculation 9 2 11 9 2" xfId="3994" xr:uid="{00000000-0005-0000-0000-0000D90C0000}"/>
    <cellStyle name="Calculation 9 2 12" xfId="3995" xr:uid="{00000000-0005-0000-0000-0000DA0C0000}"/>
    <cellStyle name="Calculation 9 2 12 10" xfId="3996" xr:uid="{00000000-0005-0000-0000-0000DB0C0000}"/>
    <cellStyle name="Calculation 9 2 12 10 2" xfId="3997" xr:uid="{00000000-0005-0000-0000-0000DC0C0000}"/>
    <cellStyle name="Calculation 9 2 12 11" xfId="3998" xr:uid="{00000000-0005-0000-0000-0000DD0C0000}"/>
    <cellStyle name="Calculation 9 2 12 11 2" xfId="3999" xr:uid="{00000000-0005-0000-0000-0000DE0C0000}"/>
    <cellStyle name="Calculation 9 2 12 12" xfId="4000" xr:uid="{00000000-0005-0000-0000-0000DF0C0000}"/>
    <cellStyle name="Calculation 9 2 12 12 2" xfId="4001" xr:uid="{00000000-0005-0000-0000-0000E00C0000}"/>
    <cellStyle name="Calculation 9 2 12 13" xfId="4002" xr:uid="{00000000-0005-0000-0000-0000E10C0000}"/>
    <cellStyle name="Calculation 9 2 12 13 2" xfId="4003" xr:uid="{00000000-0005-0000-0000-0000E20C0000}"/>
    <cellStyle name="Calculation 9 2 12 14" xfId="4004" xr:uid="{00000000-0005-0000-0000-0000E30C0000}"/>
    <cellStyle name="Calculation 9 2 12 14 2" xfId="4005" xr:uid="{00000000-0005-0000-0000-0000E40C0000}"/>
    <cellStyle name="Calculation 9 2 12 15" xfId="4006" xr:uid="{00000000-0005-0000-0000-0000E50C0000}"/>
    <cellStyle name="Calculation 9 2 12 15 2" xfId="4007" xr:uid="{00000000-0005-0000-0000-0000E60C0000}"/>
    <cellStyle name="Calculation 9 2 12 16" xfId="4008" xr:uid="{00000000-0005-0000-0000-0000E70C0000}"/>
    <cellStyle name="Calculation 9 2 12 2" xfId="4009" xr:uid="{00000000-0005-0000-0000-0000E80C0000}"/>
    <cellStyle name="Calculation 9 2 12 2 2" xfId="4010" xr:uid="{00000000-0005-0000-0000-0000E90C0000}"/>
    <cellStyle name="Calculation 9 2 12 3" xfId="4011" xr:uid="{00000000-0005-0000-0000-0000EA0C0000}"/>
    <cellStyle name="Calculation 9 2 12 3 2" xfId="4012" xr:uid="{00000000-0005-0000-0000-0000EB0C0000}"/>
    <cellStyle name="Calculation 9 2 12 4" xfId="4013" xr:uid="{00000000-0005-0000-0000-0000EC0C0000}"/>
    <cellStyle name="Calculation 9 2 12 4 2" xfId="4014" xr:uid="{00000000-0005-0000-0000-0000ED0C0000}"/>
    <cellStyle name="Calculation 9 2 12 5" xfId="4015" xr:uid="{00000000-0005-0000-0000-0000EE0C0000}"/>
    <cellStyle name="Calculation 9 2 12 5 2" xfId="4016" xr:uid="{00000000-0005-0000-0000-0000EF0C0000}"/>
    <cellStyle name="Calculation 9 2 12 6" xfId="4017" xr:uid="{00000000-0005-0000-0000-0000F00C0000}"/>
    <cellStyle name="Calculation 9 2 12 6 2" xfId="4018" xr:uid="{00000000-0005-0000-0000-0000F10C0000}"/>
    <cellStyle name="Calculation 9 2 12 7" xfId="4019" xr:uid="{00000000-0005-0000-0000-0000F20C0000}"/>
    <cellStyle name="Calculation 9 2 12 7 2" xfId="4020" xr:uid="{00000000-0005-0000-0000-0000F30C0000}"/>
    <cellStyle name="Calculation 9 2 12 8" xfId="4021" xr:uid="{00000000-0005-0000-0000-0000F40C0000}"/>
    <cellStyle name="Calculation 9 2 12 8 2" xfId="4022" xr:uid="{00000000-0005-0000-0000-0000F50C0000}"/>
    <cellStyle name="Calculation 9 2 12 9" xfId="4023" xr:uid="{00000000-0005-0000-0000-0000F60C0000}"/>
    <cellStyle name="Calculation 9 2 12 9 2" xfId="4024" xr:uid="{00000000-0005-0000-0000-0000F70C0000}"/>
    <cellStyle name="Calculation 9 2 13" xfId="4025" xr:uid="{00000000-0005-0000-0000-0000F80C0000}"/>
    <cellStyle name="Calculation 9 2 13 10" xfId="4026" xr:uid="{00000000-0005-0000-0000-0000F90C0000}"/>
    <cellStyle name="Calculation 9 2 13 10 2" xfId="4027" xr:uid="{00000000-0005-0000-0000-0000FA0C0000}"/>
    <cellStyle name="Calculation 9 2 13 11" xfId="4028" xr:uid="{00000000-0005-0000-0000-0000FB0C0000}"/>
    <cellStyle name="Calculation 9 2 13 11 2" xfId="4029" xr:uid="{00000000-0005-0000-0000-0000FC0C0000}"/>
    <cellStyle name="Calculation 9 2 13 12" xfId="4030" xr:uid="{00000000-0005-0000-0000-0000FD0C0000}"/>
    <cellStyle name="Calculation 9 2 13 12 2" xfId="4031" xr:uid="{00000000-0005-0000-0000-0000FE0C0000}"/>
    <cellStyle name="Calculation 9 2 13 13" xfId="4032" xr:uid="{00000000-0005-0000-0000-0000FF0C0000}"/>
    <cellStyle name="Calculation 9 2 13 13 2" xfId="4033" xr:uid="{00000000-0005-0000-0000-0000000D0000}"/>
    <cellStyle name="Calculation 9 2 13 14" xfId="4034" xr:uid="{00000000-0005-0000-0000-0000010D0000}"/>
    <cellStyle name="Calculation 9 2 13 14 2" xfId="4035" xr:uid="{00000000-0005-0000-0000-0000020D0000}"/>
    <cellStyle name="Calculation 9 2 13 15" xfId="4036" xr:uid="{00000000-0005-0000-0000-0000030D0000}"/>
    <cellStyle name="Calculation 9 2 13 2" xfId="4037" xr:uid="{00000000-0005-0000-0000-0000040D0000}"/>
    <cellStyle name="Calculation 9 2 13 2 2" xfId="4038" xr:uid="{00000000-0005-0000-0000-0000050D0000}"/>
    <cellStyle name="Calculation 9 2 13 3" xfId="4039" xr:uid="{00000000-0005-0000-0000-0000060D0000}"/>
    <cellStyle name="Calculation 9 2 13 3 2" xfId="4040" xr:uid="{00000000-0005-0000-0000-0000070D0000}"/>
    <cellStyle name="Calculation 9 2 13 4" xfId="4041" xr:uid="{00000000-0005-0000-0000-0000080D0000}"/>
    <cellStyle name="Calculation 9 2 13 4 2" xfId="4042" xr:uid="{00000000-0005-0000-0000-0000090D0000}"/>
    <cellStyle name="Calculation 9 2 13 5" xfId="4043" xr:uid="{00000000-0005-0000-0000-00000A0D0000}"/>
    <cellStyle name="Calculation 9 2 13 5 2" xfId="4044" xr:uid="{00000000-0005-0000-0000-00000B0D0000}"/>
    <cellStyle name="Calculation 9 2 13 6" xfId="4045" xr:uid="{00000000-0005-0000-0000-00000C0D0000}"/>
    <cellStyle name="Calculation 9 2 13 6 2" xfId="4046" xr:uid="{00000000-0005-0000-0000-00000D0D0000}"/>
    <cellStyle name="Calculation 9 2 13 7" xfId="4047" xr:uid="{00000000-0005-0000-0000-00000E0D0000}"/>
    <cellStyle name="Calculation 9 2 13 7 2" xfId="4048" xr:uid="{00000000-0005-0000-0000-00000F0D0000}"/>
    <cellStyle name="Calculation 9 2 13 8" xfId="4049" xr:uid="{00000000-0005-0000-0000-0000100D0000}"/>
    <cellStyle name="Calculation 9 2 13 8 2" xfId="4050" xr:uid="{00000000-0005-0000-0000-0000110D0000}"/>
    <cellStyle name="Calculation 9 2 13 9" xfId="4051" xr:uid="{00000000-0005-0000-0000-0000120D0000}"/>
    <cellStyle name="Calculation 9 2 13 9 2" xfId="4052" xr:uid="{00000000-0005-0000-0000-0000130D0000}"/>
    <cellStyle name="Calculation 9 2 14" xfId="4053" xr:uid="{00000000-0005-0000-0000-0000140D0000}"/>
    <cellStyle name="Calculation 9 2 14 2" xfId="4054" xr:uid="{00000000-0005-0000-0000-0000150D0000}"/>
    <cellStyle name="Calculation 9 2 15" xfId="4055" xr:uid="{00000000-0005-0000-0000-0000160D0000}"/>
    <cellStyle name="Calculation 9 2 15 2" xfId="4056" xr:uid="{00000000-0005-0000-0000-0000170D0000}"/>
    <cellStyle name="Calculation 9 2 16" xfId="4057" xr:uid="{00000000-0005-0000-0000-0000180D0000}"/>
    <cellStyle name="Calculation 9 2 16 2" xfId="4058" xr:uid="{00000000-0005-0000-0000-0000190D0000}"/>
    <cellStyle name="Calculation 9 2 17" xfId="4059" xr:uid="{00000000-0005-0000-0000-00001A0D0000}"/>
    <cellStyle name="Calculation 9 2 17 2" xfId="4060" xr:uid="{00000000-0005-0000-0000-00001B0D0000}"/>
    <cellStyle name="Calculation 9 2 18" xfId="4061" xr:uid="{00000000-0005-0000-0000-00001C0D0000}"/>
    <cellStyle name="Calculation 9 2 18 2" xfId="4062" xr:uid="{00000000-0005-0000-0000-00001D0D0000}"/>
    <cellStyle name="Calculation 9 2 19" xfId="4063" xr:uid="{00000000-0005-0000-0000-00001E0D0000}"/>
    <cellStyle name="Calculation 9 2 19 2" xfId="4064" xr:uid="{00000000-0005-0000-0000-00001F0D0000}"/>
    <cellStyle name="Calculation 9 2 2" xfId="4065" xr:uid="{00000000-0005-0000-0000-0000200D0000}"/>
    <cellStyle name="Calculation 9 2 2 10" xfId="4066" xr:uid="{00000000-0005-0000-0000-0000210D0000}"/>
    <cellStyle name="Calculation 9 2 2 10 2" xfId="4067" xr:uid="{00000000-0005-0000-0000-0000220D0000}"/>
    <cellStyle name="Calculation 9 2 2 11" xfId="4068" xr:uid="{00000000-0005-0000-0000-0000230D0000}"/>
    <cellStyle name="Calculation 9 2 2 11 2" xfId="4069" xr:uid="{00000000-0005-0000-0000-0000240D0000}"/>
    <cellStyle name="Calculation 9 2 2 12" xfId="4070" xr:uid="{00000000-0005-0000-0000-0000250D0000}"/>
    <cellStyle name="Calculation 9 2 2 12 2" xfId="4071" xr:uid="{00000000-0005-0000-0000-0000260D0000}"/>
    <cellStyle name="Calculation 9 2 2 13" xfId="4072" xr:uid="{00000000-0005-0000-0000-0000270D0000}"/>
    <cellStyle name="Calculation 9 2 2 13 2" xfId="4073" xr:uid="{00000000-0005-0000-0000-0000280D0000}"/>
    <cellStyle name="Calculation 9 2 2 14" xfId="4074" xr:uid="{00000000-0005-0000-0000-0000290D0000}"/>
    <cellStyle name="Calculation 9 2 2 14 2" xfId="4075" xr:uid="{00000000-0005-0000-0000-00002A0D0000}"/>
    <cellStyle name="Calculation 9 2 2 15" xfId="4076" xr:uid="{00000000-0005-0000-0000-00002B0D0000}"/>
    <cellStyle name="Calculation 9 2 2 15 2" xfId="4077" xr:uid="{00000000-0005-0000-0000-00002C0D0000}"/>
    <cellStyle name="Calculation 9 2 2 16" xfId="4078" xr:uid="{00000000-0005-0000-0000-00002D0D0000}"/>
    <cellStyle name="Calculation 9 2 2 16 2" xfId="4079" xr:uid="{00000000-0005-0000-0000-00002E0D0000}"/>
    <cellStyle name="Calculation 9 2 2 17" xfId="4080" xr:uid="{00000000-0005-0000-0000-00002F0D0000}"/>
    <cellStyle name="Calculation 9 2 2 17 2" xfId="4081" xr:uid="{00000000-0005-0000-0000-0000300D0000}"/>
    <cellStyle name="Calculation 9 2 2 18" xfId="4082" xr:uid="{00000000-0005-0000-0000-0000310D0000}"/>
    <cellStyle name="Calculation 9 2 2 18 2" xfId="4083" xr:uid="{00000000-0005-0000-0000-0000320D0000}"/>
    <cellStyle name="Calculation 9 2 2 19" xfId="4084" xr:uid="{00000000-0005-0000-0000-0000330D0000}"/>
    <cellStyle name="Calculation 9 2 2 19 2" xfId="4085" xr:uid="{00000000-0005-0000-0000-0000340D0000}"/>
    <cellStyle name="Calculation 9 2 2 2" xfId="4086" xr:uid="{00000000-0005-0000-0000-0000350D0000}"/>
    <cellStyle name="Calculation 9 2 2 2 10" xfId="4087" xr:uid="{00000000-0005-0000-0000-0000360D0000}"/>
    <cellStyle name="Calculation 9 2 2 2 10 2" xfId="4088" xr:uid="{00000000-0005-0000-0000-0000370D0000}"/>
    <cellStyle name="Calculation 9 2 2 2 11" xfId="4089" xr:uid="{00000000-0005-0000-0000-0000380D0000}"/>
    <cellStyle name="Calculation 9 2 2 2 11 2" xfId="4090" xr:uid="{00000000-0005-0000-0000-0000390D0000}"/>
    <cellStyle name="Calculation 9 2 2 2 12" xfId="4091" xr:uid="{00000000-0005-0000-0000-00003A0D0000}"/>
    <cellStyle name="Calculation 9 2 2 2 12 2" xfId="4092" xr:uid="{00000000-0005-0000-0000-00003B0D0000}"/>
    <cellStyle name="Calculation 9 2 2 2 13" xfId="4093" xr:uid="{00000000-0005-0000-0000-00003C0D0000}"/>
    <cellStyle name="Calculation 9 2 2 2 13 2" xfId="4094" xr:uid="{00000000-0005-0000-0000-00003D0D0000}"/>
    <cellStyle name="Calculation 9 2 2 2 14" xfId="4095" xr:uid="{00000000-0005-0000-0000-00003E0D0000}"/>
    <cellStyle name="Calculation 9 2 2 2 14 2" xfId="4096" xr:uid="{00000000-0005-0000-0000-00003F0D0000}"/>
    <cellStyle name="Calculation 9 2 2 2 15" xfId="4097" xr:uid="{00000000-0005-0000-0000-0000400D0000}"/>
    <cellStyle name="Calculation 9 2 2 2 15 2" xfId="4098" xr:uid="{00000000-0005-0000-0000-0000410D0000}"/>
    <cellStyle name="Calculation 9 2 2 2 16" xfId="4099" xr:uid="{00000000-0005-0000-0000-0000420D0000}"/>
    <cellStyle name="Calculation 9 2 2 2 16 2" xfId="4100" xr:uid="{00000000-0005-0000-0000-0000430D0000}"/>
    <cellStyle name="Calculation 9 2 2 2 17" xfId="4101" xr:uid="{00000000-0005-0000-0000-0000440D0000}"/>
    <cellStyle name="Calculation 9 2 2 2 17 2" xfId="4102" xr:uid="{00000000-0005-0000-0000-0000450D0000}"/>
    <cellStyle name="Calculation 9 2 2 2 18" xfId="4103" xr:uid="{00000000-0005-0000-0000-0000460D0000}"/>
    <cellStyle name="Calculation 9 2 2 2 18 2" xfId="4104" xr:uid="{00000000-0005-0000-0000-0000470D0000}"/>
    <cellStyle name="Calculation 9 2 2 2 19" xfId="4105" xr:uid="{00000000-0005-0000-0000-0000480D0000}"/>
    <cellStyle name="Calculation 9 2 2 2 2" xfId="4106" xr:uid="{00000000-0005-0000-0000-0000490D0000}"/>
    <cellStyle name="Calculation 9 2 2 2 2 2" xfId="4107" xr:uid="{00000000-0005-0000-0000-00004A0D0000}"/>
    <cellStyle name="Calculation 9 2 2 2 3" xfId="4108" xr:uid="{00000000-0005-0000-0000-00004B0D0000}"/>
    <cellStyle name="Calculation 9 2 2 2 3 2" xfId="4109" xr:uid="{00000000-0005-0000-0000-00004C0D0000}"/>
    <cellStyle name="Calculation 9 2 2 2 4" xfId="4110" xr:uid="{00000000-0005-0000-0000-00004D0D0000}"/>
    <cellStyle name="Calculation 9 2 2 2 4 2" xfId="4111" xr:uid="{00000000-0005-0000-0000-00004E0D0000}"/>
    <cellStyle name="Calculation 9 2 2 2 5" xfId="4112" xr:uid="{00000000-0005-0000-0000-00004F0D0000}"/>
    <cellStyle name="Calculation 9 2 2 2 5 2" xfId="4113" xr:uid="{00000000-0005-0000-0000-0000500D0000}"/>
    <cellStyle name="Calculation 9 2 2 2 6" xfId="4114" xr:uid="{00000000-0005-0000-0000-0000510D0000}"/>
    <cellStyle name="Calculation 9 2 2 2 6 2" xfId="4115" xr:uid="{00000000-0005-0000-0000-0000520D0000}"/>
    <cellStyle name="Calculation 9 2 2 2 7" xfId="4116" xr:uid="{00000000-0005-0000-0000-0000530D0000}"/>
    <cellStyle name="Calculation 9 2 2 2 7 2" xfId="4117" xr:uid="{00000000-0005-0000-0000-0000540D0000}"/>
    <cellStyle name="Calculation 9 2 2 2 8" xfId="4118" xr:uid="{00000000-0005-0000-0000-0000550D0000}"/>
    <cellStyle name="Calculation 9 2 2 2 8 2" xfId="4119" xr:uid="{00000000-0005-0000-0000-0000560D0000}"/>
    <cellStyle name="Calculation 9 2 2 2 9" xfId="4120" xr:uid="{00000000-0005-0000-0000-0000570D0000}"/>
    <cellStyle name="Calculation 9 2 2 2 9 2" xfId="4121" xr:uid="{00000000-0005-0000-0000-0000580D0000}"/>
    <cellStyle name="Calculation 9 2 2 20" xfId="4122" xr:uid="{00000000-0005-0000-0000-0000590D0000}"/>
    <cellStyle name="Calculation 9 2 2 3" xfId="4123" xr:uid="{00000000-0005-0000-0000-00005A0D0000}"/>
    <cellStyle name="Calculation 9 2 2 3 10" xfId="4124" xr:uid="{00000000-0005-0000-0000-00005B0D0000}"/>
    <cellStyle name="Calculation 9 2 2 3 10 2" xfId="4125" xr:uid="{00000000-0005-0000-0000-00005C0D0000}"/>
    <cellStyle name="Calculation 9 2 2 3 11" xfId="4126" xr:uid="{00000000-0005-0000-0000-00005D0D0000}"/>
    <cellStyle name="Calculation 9 2 2 3 11 2" xfId="4127" xr:uid="{00000000-0005-0000-0000-00005E0D0000}"/>
    <cellStyle name="Calculation 9 2 2 3 12" xfId="4128" xr:uid="{00000000-0005-0000-0000-00005F0D0000}"/>
    <cellStyle name="Calculation 9 2 2 3 12 2" xfId="4129" xr:uid="{00000000-0005-0000-0000-0000600D0000}"/>
    <cellStyle name="Calculation 9 2 2 3 13" xfId="4130" xr:uid="{00000000-0005-0000-0000-0000610D0000}"/>
    <cellStyle name="Calculation 9 2 2 3 13 2" xfId="4131" xr:uid="{00000000-0005-0000-0000-0000620D0000}"/>
    <cellStyle name="Calculation 9 2 2 3 14" xfId="4132" xr:uid="{00000000-0005-0000-0000-0000630D0000}"/>
    <cellStyle name="Calculation 9 2 2 3 14 2" xfId="4133" xr:uid="{00000000-0005-0000-0000-0000640D0000}"/>
    <cellStyle name="Calculation 9 2 2 3 15" xfId="4134" xr:uid="{00000000-0005-0000-0000-0000650D0000}"/>
    <cellStyle name="Calculation 9 2 2 3 15 2" xfId="4135" xr:uid="{00000000-0005-0000-0000-0000660D0000}"/>
    <cellStyle name="Calculation 9 2 2 3 16" xfId="4136" xr:uid="{00000000-0005-0000-0000-0000670D0000}"/>
    <cellStyle name="Calculation 9 2 2 3 16 2" xfId="4137" xr:uid="{00000000-0005-0000-0000-0000680D0000}"/>
    <cellStyle name="Calculation 9 2 2 3 17" xfId="4138" xr:uid="{00000000-0005-0000-0000-0000690D0000}"/>
    <cellStyle name="Calculation 9 2 2 3 17 2" xfId="4139" xr:uid="{00000000-0005-0000-0000-00006A0D0000}"/>
    <cellStyle name="Calculation 9 2 2 3 18" xfId="4140" xr:uid="{00000000-0005-0000-0000-00006B0D0000}"/>
    <cellStyle name="Calculation 9 2 2 3 18 2" xfId="4141" xr:uid="{00000000-0005-0000-0000-00006C0D0000}"/>
    <cellStyle name="Calculation 9 2 2 3 19" xfId="4142" xr:uid="{00000000-0005-0000-0000-00006D0D0000}"/>
    <cellStyle name="Calculation 9 2 2 3 2" xfId="4143" xr:uid="{00000000-0005-0000-0000-00006E0D0000}"/>
    <cellStyle name="Calculation 9 2 2 3 2 2" xfId="4144" xr:uid="{00000000-0005-0000-0000-00006F0D0000}"/>
    <cellStyle name="Calculation 9 2 2 3 3" xfId="4145" xr:uid="{00000000-0005-0000-0000-0000700D0000}"/>
    <cellStyle name="Calculation 9 2 2 3 3 2" xfId="4146" xr:uid="{00000000-0005-0000-0000-0000710D0000}"/>
    <cellStyle name="Calculation 9 2 2 3 4" xfId="4147" xr:uid="{00000000-0005-0000-0000-0000720D0000}"/>
    <cellStyle name="Calculation 9 2 2 3 4 2" xfId="4148" xr:uid="{00000000-0005-0000-0000-0000730D0000}"/>
    <cellStyle name="Calculation 9 2 2 3 5" xfId="4149" xr:uid="{00000000-0005-0000-0000-0000740D0000}"/>
    <cellStyle name="Calculation 9 2 2 3 5 2" xfId="4150" xr:uid="{00000000-0005-0000-0000-0000750D0000}"/>
    <cellStyle name="Calculation 9 2 2 3 6" xfId="4151" xr:uid="{00000000-0005-0000-0000-0000760D0000}"/>
    <cellStyle name="Calculation 9 2 2 3 6 2" xfId="4152" xr:uid="{00000000-0005-0000-0000-0000770D0000}"/>
    <cellStyle name="Calculation 9 2 2 3 7" xfId="4153" xr:uid="{00000000-0005-0000-0000-0000780D0000}"/>
    <cellStyle name="Calculation 9 2 2 3 7 2" xfId="4154" xr:uid="{00000000-0005-0000-0000-0000790D0000}"/>
    <cellStyle name="Calculation 9 2 2 3 8" xfId="4155" xr:uid="{00000000-0005-0000-0000-00007A0D0000}"/>
    <cellStyle name="Calculation 9 2 2 3 8 2" xfId="4156" xr:uid="{00000000-0005-0000-0000-00007B0D0000}"/>
    <cellStyle name="Calculation 9 2 2 3 9" xfId="4157" xr:uid="{00000000-0005-0000-0000-00007C0D0000}"/>
    <cellStyle name="Calculation 9 2 2 3 9 2" xfId="4158" xr:uid="{00000000-0005-0000-0000-00007D0D0000}"/>
    <cellStyle name="Calculation 9 2 2 4" xfId="4159" xr:uid="{00000000-0005-0000-0000-00007E0D0000}"/>
    <cellStyle name="Calculation 9 2 2 4 10" xfId="4160" xr:uid="{00000000-0005-0000-0000-00007F0D0000}"/>
    <cellStyle name="Calculation 9 2 2 4 10 2" xfId="4161" xr:uid="{00000000-0005-0000-0000-0000800D0000}"/>
    <cellStyle name="Calculation 9 2 2 4 11" xfId="4162" xr:uid="{00000000-0005-0000-0000-0000810D0000}"/>
    <cellStyle name="Calculation 9 2 2 4 11 2" xfId="4163" xr:uid="{00000000-0005-0000-0000-0000820D0000}"/>
    <cellStyle name="Calculation 9 2 2 4 12" xfId="4164" xr:uid="{00000000-0005-0000-0000-0000830D0000}"/>
    <cellStyle name="Calculation 9 2 2 4 12 2" xfId="4165" xr:uid="{00000000-0005-0000-0000-0000840D0000}"/>
    <cellStyle name="Calculation 9 2 2 4 13" xfId="4166" xr:uid="{00000000-0005-0000-0000-0000850D0000}"/>
    <cellStyle name="Calculation 9 2 2 4 13 2" xfId="4167" xr:uid="{00000000-0005-0000-0000-0000860D0000}"/>
    <cellStyle name="Calculation 9 2 2 4 14" xfId="4168" xr:uid="{00000000-0005-0000-0000-0000870D0000}"/>
    <cellStyle name="Calculation 9 2 2 4 14 2" xfId="4169" xr:uid="{00000000-0005-0000-0000-0000880D0000}"/>
    <cellStyle name="Calculation 9 2 2 4 15" xfId="4170" xr:uid="{00000000-0005-0000-0000-0000890D0000}"/>
    <cellStyle name="Calculation 9 2 2 4 15 2" xfId="4171" xr:uid="{00000000-0005-0000-0000-00008A0D0000}"/>
    <cellStyle name="Calculation 9 2 2 4 16" xfId="4172" xr:uid="{00000000-0005-0000-0000-00008B0D0000}"/>
    <cellStyle name="Calculation 9 2 2 4 2" xfId="4173" xr:uid="{00000000-0005-0000-0000-00008C0D0000}"/>
    <cellStyle name="Calculation 9 2 2 4 2 2" xfId="4174" xr:uid="{00000000-0005-0000-0000-00008D0D0000}"/>
    <cellStyle name="Calculation 9 2 2 4 3" xfId="4175" xr:uid="{00000000-0005-0000-0000-00008E0D0000}"/>
    <cellStyle name="Calculation 9 2 2 4 3 2" xfId="4176" xr:uid="{00000000-0005-0000-0000-00008F0D0000}"/>
    <cellStyle name="Calculation 9 2 2 4 4" xfId="4177" xr:uid="{00000000-0005-0000-0000-0000900D0000}"/>
    <cellStyle name="Calculation 9 2 2 4 4 2" xfId="4178" xr:uid="{00000000-0005-0000-0000-0000910D0000}"/>
    <cellStyle name="Calculation 9 2 2 4 5" xfId="4179" xr:uid="{00000000-0005-0000-0000-0000920D0000}"/>
    <cellStyle name="Calculation 9 2 2 4 5 2" xfId="4180" xr:uid="{00000000-0005-0000-0000-0000930D0000}"/>
    <cellStyle name="Calculation 9 2 2 4 6" xfId="4181" xr:uid="{00000000-0005-0000-0000-0000940D0000}"/>
    <cellStyle name="Calculation 9 2 2 4 6 2" xfId="4182" xr:uid="{00000000-0005-0000-0000-0000950D0000}"/>
    <cellStyle name="Calculation 9 2 2 4 7" xfId="4183" xr:uid="{00000000-0005-0000-0000-0000960D0000}"/>
    <cellStyle name="Calculation 9 2 2 4 7 2" xfId="4184" xr:uid="{00000000-0005-0000-0000-0000970D0000}"/>
    <cellStyle name="Calculation 9 2 2 4 8" xfId="4185" xr:uid="{00000000-0005-0000-0000-0000980D0000}"/>
    <cellStyle name="Calculation 9 2 2 4 8 2" xfId="4186" xr:uid="{00000000-0005-0000-0000-0000990D0000}"/>
    <cellStyle name="Calculation 9 2 2 4 9" xfId="4187" xr:uid="{00000000-0005-0000-0000-00009A0D0000}"/>
    <cellStyle name="Calculation 9 2 2 4 9 2" xfId="4188" xr:uid="{00000000-0005-0000-0000-00009B0D0000}"/>
    <cellStyle name="Calculation 9 2 2 5" xfId="4189" xr:uid="{00000000-0005-0000-0000-00009C0D0000}"/>
    <cellStyle name="Calculation 9 2 2 5 10" xfId="4190" xr:uid="{00000000-0005-0000-0000-00009D0D0000}"/>
    <cellStyle name="Calculation 9 2 2 5 10 2" xfId="4191" xr:uid="{00000000-0005-0000-0000-00009E0D0000}"/>
    <cellStyle name="Calculation 9 2 2 5 11" xfId="4192" xr:uid="{00000000-0005-0000-0000-00009F0D0000}"/>
    <cellStyle name="Calculation 9 2 2 5 11 2" xfId="4193" xr:uid="{00000000-0005-0000-0000-0000A00D0000}"/>
    <cellStyle name="Calculation 9 2 2 5 12" xfId="4194" xr:uid="{00000000-0005-0000-0000-0000A10D0000}"/>
    <cellStyle name="Calculation 9 2 2 5 12 2" xfId="4195" xr:uid="{00000000-0005-0000-0000-0000A20D0000}"/>
    <cellStyle name="Calculation 9 2 2 5 13" xfId="4196" xr:uid="{00000000-0005-0000-0000-0000A30D0000}"/>
    <cellStyle name="Calculation 9 2 2 5 13 2" xfId="4197" xr:uid="{00000000-0005-0000-0000-0000A40D0000}"/>
    <cellStyle name="Calculation 9 2 2 5 14" xfId="4198" xr:uid="{00000000-0005-0000-0000-0000A50D0000}"/>
    <cellStyle name="Calculation 9 2 2 5 14 2" xfId="4199" xr:uid="{00000000-0005-0000-0000-0000A60D0000}"/>
    <cellStyle name="Calculation 9 2 2 5 15" xfId="4200" xr:uid="{00000000-0005-0000-0000-0000A70D0000}"/>
    <cellStyle name="Calculation 9 2 2 5 15 2" xfId="4201" xr:uid="{00000000-0005-0000-0000-0000A80D0000}"/>
    <cellStyle name="Calculation 9 2 2 5 16" xfId="4202" xr:uid="{00000000-0005-0000-0000-0000A90D0000}"/>
    <cellStyle name="Calculation 9 2 2 5 2" xfId="4203" xr:uid="{00000000-0005-0000-0000-0000AA0D0000}"/>
    <cellStyle name="Calculation 9 2 2 5 2 2" xfId="4204" xr:uid="{00000000-0005-0000-0000-0000AB0D0000}"/>
    <cellStyle name="Calculation 9 2 2 5 3" xfId="4205" xr:uid="{00000000-0005-0000-0000-0000AC0D0000}"/>
    <cellStyle name="Calculation 9 2 2 5 3 2" xfId="4206" xr:uid="{00000000-0005-0000-0000-0000AD0D0000}"/>
    <cellStyle name="Calculation 9 2 2 5 4" xfId="4207" xr:uid="{00000000-0005-0000-0000-0000AE0D0000}"/>
    <cellStyle name="Calculation 9 2 2 5 4 2" xfId="4208" xr:uid="{00000000-0005-0000-0000-0000AF0D0000}"/>
    <cellStyle name="Calculation 9 2 2 5 5" xfId="4209" xr:uid="{00000000-0005-0000-0000-0000B00D0000}"/>
    <cellStyle name="Calculation 9 2 2 5 5 2" xfId="4210" xr:uid="{00000000-0005-0000-0000-0000B10D0000}"/>
    <cellStyle name="Calculation 9 2 2 5 6" xfId="4211" xr:uid="{00000000-0005-0000-0000-0000B20D0000}"/>
    <cellStyle name="Calculation 9 2 2 5 6 2" xfId="4212" xr:uid="{00000000-0005-0000-0000-0000B30D0000}"/>
    <cellStyle name="Calculation 9 2 2 5 7" xfId="4213" xr:uid="{00000000-0005-0000-0000-0000B40D0000}"/>
    <cellStyle name="Calculation 9 2 2 5 7 2" xfId="4214" xr:uid="{00000000-0005-0000-0000-0000B50D0000}"/>
    <cellStyle name="Calculation 9 2 2 5 8" xfId="4215" xr:uid="{00000000-0005-0000-0000-0000B60D0000}"/>
    <cellStyle name="Calculation 9 2 2 5 8 2" xfId="4216" xr:uid="{00000000-0005-0000-0000-0000B70D0000}"/>
    <cellStyle name="Calculation 9 2 2 5 9" xfId="4217" xr:uid="{00000000-0005-0000-0000-0000B80D0000}"/>
    <cellStyle name="Calculation 9 2 2 5 9 2" xfId="4218" xr:uid="{00000000-0005-0000-0000-0000B90D0000}"/>
    <cellStyle name="Calculation 9 2 2 6" xfId="4219" xr:uid="{00000000-0005-0000-0000-0000BA0D0000}"/>
    <cellStyle name="Calculation 9 2 2 6 10" xfId="4220" xr:uid="{00000000-0005-0000-0000-0000BB0D0000}"/>
    <cellStyle name="Calculation 9 2 2 6 10 2" xfId="4221" xr:uid="{00000000-0005-0000-0000-0000BC0D0000}"/>
    <cellStyle name="Calculation 9 2 2 6 11" xfId="4222" xr:uid="{00000000-0005-0000-0000-0000BD0D0000}"/>
    <cellStyle name="Calculation 9 2 2 6 11 2" xfId="4223" xr:uid="{00000000-0005-0000-0000-0000BE0D0000}"/>
    <cellStyle name="Calculation 9 2 2 6 12" xfId="4224" xr:uid="{00000000-0005-0000-0000-0000BF0D0000}"/>
    <cellStyle name="Calculation 9 2 2 6 12 2" xfId="4225" xr:uid="{00000000-0005-0000-0000-0000C00D0000}"/>
    <cellStyle name="Calculation 9 2 2 6 13" xfId="4226" xr:uid="{00000000-0005-0000-0000-0000C10D0000}"/>
    <cellStyle name="Calculation 9 2 2 6 13 2" xfId="4227" xr:uid="{00000000-0005-0000-0000-0000C20D0000}"/>
    <cellStyle name="Calculation 9 2 2 6 14" xfId="4228" xr:uid="{00000000-0005-0000-0000-0000C30D0000}"/>
    <cellStyle name="Calculation 9 2 2 6 14 2" xfId="4229" xr:uid="{00000000-0005-0000-0000-0000C40D0000}"/>
    <cellStyle name="Calculation 9 2 2 6 15" xfId="4230" xr:uid="{00000000-0005-0000-0000-0000C50D0000}"/>
    <cellStyle name="Calculation 9 2 2 6 2" xfId="4231" xr:uid="{00000000-0005-0000-0000-0000C60D0000}"/>
    <cellStyle name="Calculation 9 2 2 6 2 2" xfId="4232" xr:uid="{00000000-0005-0000-0000-0000C70D0000}"/>
    <cellStyle name="Calculation 9 2 2 6 3" xfId="4233" xr:uid="{00000000-0005-0000-0000-0000C80D0000}"/>
    <cellStyle name="Calculation 9 2 2 6 3 2" xfId="4234" xr:uid="{00000000-0005-0000-0000-0000C90D0000}"/>
    <cellStyle name="Calculation 9 2 2 6 4" xfId="4235" xr:uid="{00000000-0005-0000-0000-0000CA0D0000}"/>
    <cellStyle name="Calculation 9 2 2 6 4 2" xfId="4236" xr:uid="{00000000-0005-0000-0000-0000CB0D0000}"/>
    <cellStyle name="Calculation 9 2 2 6 5" xfId="4237" xr:uid="{00000000-0005-0000-0000-0000CC0D0000}"/>
    <cellStyle name="Calculation 9 2 2 6 5 2" xfId="4238" xr:uid="{00000000-0005-0000-0000-0000CD0D0000}"/>
    <cellStyle name="Calculation 9 2 2 6 6" xfId="4239" xr:uid="{00000000-0005-0000-0000-0000CE0D0000}"/>
    <cellStyle name="Calculation 9 2 2 6 6 2" xfId="4240" xr:uid="{00000000-0005-0000-0000-0000CF0D0000}"/>
    <cellStyle name="Calculation 9 2 2 6 7" xfId="4241" xr:uid="{00000000-0005-0000-0000-0000D00D0000}"/>
    <cellStyle name="Calculation 9 2 2 6 7 2" xfId="4242" xr:uid="{00000000-0005-0000-0000-0000D10D0000}"/>
    <cellStyle name="Calculation 9 2 2 6 8" xfId="4243" xr:uid="{00000000-0005-0000-0000-0000D20D0000}"/>
    <cellStyle name="Calculation 9 2 2 6 8 2" xfId="4244" xr:uid="{00000000-0005-0000-0000-0000D30D0000}"/>
    <cellStyle name="Calculation 9 2 2 6 9" xfId="4245" xr:uid="{00000000-0005-0000-0000-0000D40D0000}"/>
    <cellStyle name="Calculation 9 2 2 6 9 2" xfId="4246" xr:uid="{00000000-0005-0000-0000-0000D50D0000}"/>
    <cellStyle name="Calculation 9 2 2 7" xfId="4247" xr:uid="{00000000-0005-0000-0000-0000D60D0000}"/>
    <cellStyle name="Calculation 9 2 2 7 2" xfId="4248" xr:uid="{00000000-0005-0000-0000-0000D70D0000}"/>
    <cellStyle name="Calculation 9 2 2 8" xfId="4249" xr:uid="{00000000-0005-0000-0000-0000D80D0000}"/>
    <cellStyle name="Calculation 9 2 2 8 2" xfId="4250" xr:uid="{00000000-0005-0000-0000-0000D90D0000}"/>
    <cellStyle name="Calculation 9 2 2 9" xfId="4251" xr:uid="{00000000-0005-0000-0000-0000DA0D0000}"/>
    <cellStyle name="Calculation 9 2 2 9 2" xfId="4252" xr:uid="{00000000-0005-0000-0000-0000DB0D0000}"/>
    <cellStyle name="Calculation 9 2 20" xfId="4253" xr:uid="{00000000-0005-0000-0000-0000DC0D0000}"/>
    <cellStyle name="Calculation 9 2 20 2" xfId="4254" xr:uid="{00000000-0005-0000-0000-0000DD0D0000}"/>
    <cellStyle name="Calculation 9 2 21" xfId="4255" xr:uid="{00000000-0005-0000-0000-0000DE0D0000}"/>
    <cellStyle name="Calculation 9 2 21 2" xfId="4256" xr:uid="{00000000-0005-0000-0000-0000DF0D0000}"/>
    <cellStyle name="Calculation 9 2 22" xfId="4257" xr:uid="{00000000-0005-0000-0000-0000E00D0000}"/>
    <cellStyle name="Calculation 9 2 22 2" xfId="4258" xr:uid="{00000000-0005-0000-0000-0000E10D0000}"/>
    <cellStyle name="Calculation 9 2 23" xfId="4259" xr:uid="{00000000-0005-0000-0000-0000E20D0000}"/>
    <cellStyle name="Calculation 9 2 23 2" xfId="4260" xr:uid="{00000000-0005-0000-0000-0000E30D0000}"/>
    <cellStyle name="Calculation 9 2 24" xfId="4261" xr:uid="{00000000-0005-0000-0000-0000E40D0000}"/>
    <cellStyle name="Calculation 9 2 24 2" xfId="4262" xr:uid="{00000000-0005-0000-0000-0000E50D0000}"/>
    <cellStyle name="Calculation 9 2 25" xfId="4263" xr:uid="{00000000-0005-0000-0000-0000E60D0000}"/>
    <cellStyle name="Calculation 9 2 25 2" xfId="4264" xr:uid="{00000000-0005-0000-0000-0000E70D0000}"/>
    <cellStyle name="Calculation 9 2 26" xfId="4265" xr:uid="{00000000-0005-0000-0000-0000E80D0000}"/>
    <cellStyle name="Calculation 9 2 26 2" xfId="4266" xr:uid="{00000000-0005-0000-0000-0000E90D0000}"/>
    <cellStyle name="Calculation 9 2 27" xfId="4267" xr:uid="{00000000-0005-0000-0000-0000EA0D0000}"/>
    <cellStyle name="Calculation 9 2 3" xfId="4268" xr:uid="{00000000-0005-0000-0000-0000EB0D0000}"/>
    <cellStyle name="Calculation 9 2 3 10" xfId="4269" xr:uid="{00000000-0005-0000-0000-0000EC0D0000}"/>
    <cellStyle name="Calculation 9 2 3 10 2" xfId="4270" xr:uid="{00000000-0005-0000-0000-0000ED0D0000}"/>
    <cellStyle name="Calculation 9 2 3 11" xfId="4271" xr:uid="{00000000-0005-0000-0000-0000EE0D0000}"/>
    <cellStyle name="Calculation 9 2 3 11 2" xfId="4272" xr:uid="{00000000-0005-0000-0000-0000EF0D0000}"/>
    <cellStyle name="Calculation 9 2 3 12" xfId="4273" xr:uid="{00000000-0005-0000-0000-0000F00D0000}"/>
    <cellStyle name="Calculation 9 2 3 12 2" xfId="4274" xr:uid="{00000000-0005-0000-0000-0000F10D0000}"/>
    <cellStyle name="Calculation 9 2 3 13" xfId="4275" xr:uid="{00000000-0005-0000-0000-0000F20D0000}"/>
    <cellStyle name="Calculation 9 2 3 13 2" xfId="4276" xr:uid="{00000000-0005-0000-0000-0000F30D0000}"/>
    <cellStyle name="Calculation 9 2 3 14" xfId="4277" xr:uid="{00000000-0005-0000-0000-0000F40D0000}"/>
    <cellStyle name="Calculation 9 2 3 14 2" xfId="4278" xr:uid="{00000000-0005-0000-0000-0000F50D0000}"/>
    <cellStyle name="Calculation 9 2 3 15" xfId="4279" xr:uid="{00000000-0005-0000-0000-0000F60D0000}"/>
    <cellStyle name="Calculation 9 2 3 15 2" xfId="4280" xr:uid="{00000000-0005-0000-0000-0000F70D0000}"/>
    <cellStyle name="Calculation 9 2 3 16" xfId="4281" xr:uid="{00000000-0005-0000-0000-0000F80D0000}"/>
    <cellStyle name="Calculation 9 2 3 16 2" xfId="4282" xr:uid="{00000000-0005-0000-0000-0000F90D0000}"/>
    <cellStyle name="Calculation 9 2 3 17" xfId="4283" xr:uid="{00000000-0005-0000-0000-0000FA0D0000}"/>
    <cellStyle name="Calculation 9 2 3 17 2" xfId="4284" xr:uid="{00000000-0005-0000-0000-0000FB0D0000}"/>
    <cellStyle name="Calculation 9 2 3 18" xfId="4285" xr:uid="{00000000-0005-0000-0000-0000FC0D0000}"/>
    <cellStyle name="Calculation 9 2 3 18 2" xfId="4286" xr:uid="{00000000-0005-0000-0000-0000FD0D0000}"/>
    <cellStyle name="Calculation 9 2 3 19" xfId="4287" xr:uid="{00000000-0005-0000-0000-0000FE0D0000}"/>
    <cellStyle name="Calculation 9 2 3 19 2" xfId="4288" xr:uid="{00000000-0005-0000-0000-0000FF0D0000}"/>
    <cellStyle name="Calculation 9 2 3 2" xfId="4289" xr:uid="{00000000-0005-0000-0000-0000000E0000}"/>
    <cellStyle name="Calculation 9 2 3 2 10" xfId="4290" xr:uid="{00000000-0005-0000-0000-0000010E0000}"/>
    <cellStyle name="Calculation 9 2 3 2 10 2" xfId="4291" xr:uid="{00000000-0005-0000-0000-0000020E0000}"/>
    <cellStyle name="Calculation 9 2 3 2 11" xfId="4292" xr:uid="{00000000-0005-0000-0000-0000030E0000}"/>
    <cellStyle name="Calculation 9 2 3 2 11 2" xfId="4293" xr:uid="{00000000-0005-0000-0000-0000040E0000}"/>
    <cellStyle name="Calculation 9 2 3 2 12" xfId="4294" xr:uid="{00000000-0005-0000-0000-0000050E0000}"/>
    <cellStyle name="Calculation 9 2 3 2 12 2" xfId="4295" xr:uid="{00000000-0005-0000-0000-0000060E0000}"/>
    <cellStyle name="Calculation 9 2 3 2 13" xfId="4296" xr:uid="{00000000-0005-0000-0000-0000070E0000}"/>
    <cellStyle name="Calculation 9 2 3 2 13 2" xfId="4297" xr:uid="{00000000-0005-0000-0000-0000080E0000}"/>
    <cellStyle name="Calculation 9 2 3 2 14" xfId="4298" xr:uid="{00000000-0005-0000-0000-0000090E0000}"/>
    <cellStyle name="Calculation 9 2 3 2 14 2" xfId="4299" xr:uid="{00000000-0005-0000-0000-00000A0E0000}"/>
    <cellStyle name="Calculation 9 2 3 2 15" xfId="4300" xr:uid="{00000000-0005-0000-0000-00000B0E0000}"/>
    <cellStyle name="Calculation 9 2 3 2 15 2" xfId="4301" xr:uid="{00000000-0005-0000-0000-00000C0E0000}"/>
    <cellStyle name="Calculation 9 2 3 2 16" xfId="4302" xr:uid="{00000000-0005-0000-0000-00000D0E0000}"/>
    <cellStyle name="Calculation 9 2 3 2 16 2" xfId="4303" xr:uid="{00000000-0005-0000-0000-00000E0E0000}"/>
    <cellStyle name="Calculation 9 2 3 2 17" xfId="4304" xr:uid="{00000000-0005-0000-0000-00000F0E0000}"/>
    <cellStyle name="Calculation 9 2 3 2 17 2" xfId="4305" xr:uid="{00000000-0005-0000-0000-0000100E0000}"/>
    <cellStyle name="Calculation 9 2 3 2 18" xfId="4306" xr:uid="{00000000-0005-0000-0000-0000110E0000}"/>
    <cellStyle name="Calculation 9 2 3 2 18 2" xfId="4307" xr:uid="{00000000-0005-0000-0000-0000120E0000}"/>
    <cellStyle name="Calculation 9 2 3 2 19" xfId="4308" xr:uid="{00000000-0005-0000-0000-0000130E0000}"/>
    <cellStyle name="Calculation 9 2 3 2 2" xfId="4309" xr:uid="{00000000-0005-0000-0000-0000140E0000}"/>
    <cellStyle name="Calculation 9 2 3 2 2 2" xfId="4310" xr:uid="{00000000-0005-0000-0000-0000150E0000}"/>
    <cellStyle name="Calculation 9 2 3 2 3" xfId="4311" xr:uid="{00000000-0005-0000-0000-0000160E0000}"/>
    <cellStyle name="Calculation 9 2 3 2 3 2" xfId="4312" xr:uid="{00000000-0005-0000-0000-0000170E0000}"/>
    <cellStyle name="Calculation 9 2 3 2 4" xfId="4313" xr:uid="{00000000-0005-0000-0000-0000180E0000}"/>
    <cellStyle name="Calculation 9 2 3 2 4 2" xfId="4314" xr:uid="{00000000-0005-0000-0000-0000190E0000}"/>
    <cellStyle name="Calculation 9 2 3 2 5" xfId="4315" xr:uid="{00000000-0005-0000-0000-00001A0E0000}"/>
    <cellStyle name="Calculation 9 2 3 2 5 2" xfId="4316" xr:uid="{00000000-0005-0000-0000-00001B0E0000}"/>
    <cellStyle name="Calculation 9 2 3 2 6" xfId="4317" xr:uid="{00000000-0005-0000-0000-00001C0E0000}"/>
    <cellStyle name="Calculation 9 2 3 2 6 2" xfId="4318" xr:uid="{00000000-0005-0000-0000-00001D0E0000}"/>
    <cellStyle name="Calculation 9 2 3 2 7" xfId="4319" xr:uid="{00000000-0005-0000-0000-00001E0E0000}"/>
    <cellStyle name="Calculation 9 2 3 2 7 2" xfId="4320" xr:uid="{00000000-0005-0000-0000-00001F0E0000}"/>
    <cellStyle name="Calculation 9 2 3 2 8" xfId="4321" xr:uid="{00000000-0005-0000-0000-0000200E0000}"/>
    <cellStyle name="Calculation 9 2 3 2 8 2" xfId="4322" xr:uid="{00000000-0005-0000-0000-0000210E0000}"/>
    <cellStyle name="Calculation 9 2 3 2 9" xfId="4323" xr:uid="{00000000-0005-0000-0000-0000220E0000}"/>
    <cellStyle name="Calculation 9 2 3 2 9 2" xfId="4324" xr:uid="{00000000-0005-0000-0000-0000230E0000}"/>
    <cellStyle name="Calculation 9 2 3 20" xfId="4325" xr:uid="{00000000-0005-0000-0000-0000240E0000}"/>
    <cellStyle name="Calculation 9 2 3 3" xfId="4326" xr:uid="{00000000-0005-0000-0000-0000250E0000}"/>
    <cellStyle name="Calculation 9 2 3 3 10" xfId="4327" xr:uid="{00000000-0005-0000-0000-0000260E0000}"/>
    <cellStyle name="Calculation 9 2 3 3 10 2" xfId="4328" xr:uid="{00000000-0005-0000-0000-0000270E0000}"/>
    <cellStyle name="Calculation 9 2 3 3 11" xfId="4329" xr:uid="{00000000-0005-0000-0000-0000280E0000}"/>
    <cellStyle name="Calculation 9 2 3 3 11 2" xfId="4330" xr:uid="{00000000-0005-0000-0000-0000290E0000}"/>
    <cellStyle name="Calculation 9 2 3 3 12" xfId="4331" xr:uid="{00000000-0005-0000-0000-00002A0E0000}"/>
    <cellStyle name="Calculation 9 2 3 3 12 2" xfId="4332" xr:uid="{00000000-0005-0000-0000-00002B0E0000}"/>
    <cellStyle name="Calculation 9 2 3 3 13" xfId="4333" xr:uid="{00000000-0005-0000-0000-00002C0E0000}"/>
    <cellStyle name="Calculation 9 2 3 3 13 2" xfId="4334" xr:uid="{00000000-0005-0000-0000-00002D0E0000}"/>
    <cellStyle name="Calculation 9 2 3 3 14" xfId="4335" xr:uid="{00000000-0005-0000-0000-00002E0E0000}"/>
    <cellStyle name="Calculation 9 2 3 3 14 2" xfId="4336" xr:uid="{00000000-0005-0000-0000-00002F0E0000}"/>
    <cellStyle name="Calculation 9 2 3 3 15" xfId="4337" xr:uid="{00000000-0005-0000-0000-0000300E0000}"/>
    <cellStyle name="Calculation 9 2 3 3 15 2" xfId="4338" xr:uid="{00000000-0005-0000-0000-0000310E0000}"/>
    <cellStyle name="Calculation 9 2 3 3 16" xfId="4339" xr:uid="{00000000-0005-0000-0000-0000320E0000}"/>
    <cellStyle name="Calculation 9 2 3 3 16 2" xfId="4340" xr:uid="{00000000-0005-0000-0000-0000330E0000}"/>
    <cellStyle name="Calculation 9 2 3 3 17" xfId="4341" xr:uid="{00000000-0005-0000-0000-0000340E0000}"/>
    <cellStyle name="Calculation 9 2 3 3 17 2" xfId="4342" xr:uid="{00000000-0005-0000-0000-0000350E0000}"/>
    <cellStyle name="Calculation 9 2 3 3 18" xfId="4343" xr:uid="{00000000-0005-0000-0000-0000360E0000}"/>
    <cellStyle name="Calculation 9 2 3 3 18 2" xfId="4344" xr:uid="{00000000-0005-0000-0000-0000370E0000}"/>
    <cellStyle name="Calculation 9 2 3 3 19" xfId="4345" xr:uid="{00000000-0005-0000-0000-0000380E0000}"/>
    <cellStyle name="Calculation 9 2 3 3 2" xfId="4346" xr:uid="{00000000-0005-0000-0000-0000390E0000}"/>
    <cellStyle name="Calculation 9 2 3 3 2 2" xfId="4347" xr:uid="{00000000-0005-0000-0000-00003A0E0000}"/>
    <cellStyle name="Calculation 9 2 3 3 3" xfId="4348" xr:uid="{00000000-0005-0000-0000-00003B0E0000}"/>
    <cellStyle name="Calculation 9 2 3 3 3 2" xfId="4349" xr:uid="{00000000-0005-0000-0000-00003C0E0000}"/>
    <cellStyle name="Calculation 9 2 3 3 4" xfId="4350" xr:uid="{00000000-0005-0000-0000-00003D0E0000}"/>
    <cellStyle name="Calculation 9 2 3 3 4 2" xfId="4351" xr:uid="{00000000-0005-0000-0000-00003E0E0000}"/>
    <cellStyle name="Calculation 9 2 3 3 5" xfId="4352" xr:uid="{00000000-0005-0000-0000-00003F0E0000}"/>
    <cellStyle name="Calculation 9 2 3 3 5 2" xfId="4353" xr:uid="{00000000-0005-0000-0000-0000400E0000}"/>
    <cellStyle name="Calculation 9 2 3 3 6" xfId="4354" xr:uid="{00000000-0005-0000-0000-0000410E0000}"/>
    <cellStyle name="Calculation 9 2 3 3 6 2" xfId="4355" xr:uid="{00000000-0005-0000-0000-0000420E0000}"/>
    <cellStyle name="Calculation 9 2 3 3 7" xfId="4356" xr:uid="{00000000-0005-0000-0000-0000430E0000}"/>
    <cellStyle name="Calculation 9 2 3 3 7 2" xfId="4357" xr:uid="{00000000-0005-0000-0000-0000440E0000}"/>
    <cellStyle name="Calculation 9 2 3 3 8" xfId="4358" xr:uid="{00000000-0005-0000-0000-0000450E0000}"/>
    <cellStyle name="Calculation 9 2 3 3 8 2" xfId="4359" xr:uid="{00000000-0005-0000-0000-0000460E0000}"/>
    <cellStyle name="Calculation 9 2 3 3 9" xfId="4360" xr:uid="{00000000-0005-0000-0000-0000470E0000}"/>
    <cellStyle name="Calculation 9 2 3 3 9 2" xfId="4361" xr:uid="{00000000-0005-0000-0000-0000480E0000}"/>
    <cellStyle name="Calculation 9 2 3 4" xfId="4362" xr:uid="{00000000-0005-0000-0000-0000490E0000}"/>
    <cellStyle name="Calculation 9 2 3 4 10" xfId="4363" xr:uid="{00000000-0005-0000-0000-00004A0E0000}"/>
    <cellStyle name="Calculation 9 2 3 4 10 2" xfId="4364" xr:uid="{00000000-0005-0000-0000-00004B0E0000}"/>
    <cellStyle name="Calculation 9 2 3 4 11" xfId="4365" xr:uid="{00000000-0005-0000-0000-00004C0E0000}"/>
    <cellStyle name="Calculation 9 2 3 4 11 2" xfId="4366" xr:uid="{00000000-0005-0000-0000-00004D0E0000}"/>
    <cellStyle name="Calculation 9 2 3 4 12" xfId="4367" xr:uid="{00000000-0005-0000-0000-00004E0E0000}"/>
    <cellStyle name="Calculation 9 2 3 4 12 2" xfId="4368" xr:uid="{00000000-0005-0000-0000-00004F0E0000}"/>
    <cellStyle name="Calculation 9 2 3 4 13" xfId="4369" xr:uid="{00000000-0005-0000-0000-0000500E0000}"/>
    <cellStyle name="Calculation 9 2 3 4 13 2" xfId="4370" xr:uid="{00000000-0005-0000-0000-0000510E0000}"/>
    <cellStyle name="Calculation 9 2 3 4 14" xfId="4371" xr:uid="{00000000-0005-0000-0000-0000520E0000}"/>
    <cellStyle name="Calculation 9 2 3 4 14 2" xfId="4372" xr:uid="{00000000-0005-0000-0000-0000530E0000}"/>
    <cellStyle name="Calculation 9 2 3 4 15" xfId="4373" xr:uid="{00000000-0005-0000-0000-0000540E0000}"/>
    <cellStyle name="Calculation 9 2 3 4 15 2" xfId="4374" xr:uid="{00000000-0005-0000-0000-0000550E0000}"/>
    <cellStyle name="Calculation 9 2 3 4 16" xfId="4375" xr:uid="{00000000-0005-0000-0000-0000560E0000}"/>
    <cellStyle name="Calculation 9 2 3 4 2" xfId="4376" xr:uid="{00000000-0005-0000-0000-0000570E0000}"/>
    <cellStyle name="Calculation 9 2 3 4 2 2" xfId="4377" xr:uid="{00000000-0005-0000-0000-0000580E0000}"/>
    <cellStyle name="Calculation 9 2 3 4 3" xfId="4378" xr:uid="{00000000-0005-0000-0000-0000590E0000}"/>
    <cellStyle name="Calculation 9 2 3 4 3 2" xfId="4379" xr:uid="{00000000-0005-0000-0000-00005A0E0000}"/>
    <cellStyle name="Calculation 9 2 3 4 4" xfId="4380" xr:uid="{00000000-0005-0000-0000-00005B0E0000}"/>
    <cellStyle name="Calculation 9 2 3 4 4 2" xfId="4381" xr:uid="{00000000-0005-0000-0000-00005C0E0000}"/>
    <cellStyle name="Calculation 9 2 3 4 5" xfId="4382" xr:uid="{00000000-0005-0000-0000-00005D0E0000}"/>
    <cellStyle name="Calculation 9 2 3 4 5 2" xfId="4383" xr:uid="{00000000-0005-0000-0000-00005E0E0000}"/>
    <cellStyle name="Calculation 9 2 3 4 6" xfId="4384" xr:uid="{00000000-0005-0000-0000-00005F0E0000}"/>
    <cellStyle name="Calculation 9 2 3 4 6 2" xfId="4385" xr:uid="{00000000-0005-0000-0000-0000600E0000}"/>
    <cellStyle name="Calculation 9 2 3 4 7" xfId="4386" xr:uid="{00000000-0005-0000-0000-0000610E0000}"/>
    <cellStyle name="Calculation 9 2 3 4 7 2" xfId="4387" xr:uid="{00000000-0005-0000-0000-0000620E0000}"/>
    <cellStyle name="Calculation 9 2 3 4 8" xfId="4388" xr:uid="{00000000-0005-0000-0000-0000630E0000}"/>
    <cellStyle name="Calculation 9 2 3 4 8 2" xfId="4389" xr:uid="{00000000-0005-0000-0000-0000640E0000}"/>
    <cellStyle name="Calculation 9 2 3 4 9" xfId="4390" xr:uid="{00000000-0005-0000-0000-0000650E0000}"/>
    <cellStyle name="Calculation 9 2 3 4 9 2" xfId="4391" xr:uid="{00000000-0005-0000-0000-0000660E0000}"/>
    <cellStyle name="Calculation 9 2 3 5" xfId="4392" xr:uid="{00000000-0005-0000-0000-0000670E0000}"/>
    <cellStyle name="Calculation 9 2 3 5 10" xfId="4393" xr:uid="{00000000-0005-0000-0000-0000680E0000}"/>
    <cellStyle name="Calculation 9 2 3 5 10 2" xfId="4394" xr:uid="{00000000-0005-0000-0000-0000690E0000}"/>
    <cellStyle name="Calculation 9 2 3 5 11" xfId="4395" xr:uid="{00000000-0005-0000-0000-00006A0E0000}"/>
    <cellStyle name="Calculation 9 2 3 5 11 2" xfId="4396" xr:uid="{00000000-0005-0000-0000-00006B0E0000}"/>
    <cellStyle name="Calculation 9 2 3 5 12" xfId="4397" xr:uid="{00000000-0005-0000-0000-00006C0E0000}"/>
    <cellStyle name="Calculation 9 2 3 5 12 2" xfId="4398" xr:uid="{00000000-0005-0000-0000-00006D0E0000}"/>
    <cellStyle name="Calculation 9 2 3 5 13" xfId="4399" xr:uid="{00000000-0005-0000-0000-00006E0E0000}"/>
    <cellStyle name="Calculation 9 2 3 5 13 2" xfId="4400" xr:uid="{00000000-0005-0000-0000-00006F0E0000}"/>
    <cellStyle name="Calculation 9 2 3 5 14" xfId="4401" xr:uid="{00000000-0005-0000-0000-0000700E0000}"/>
    <cellStyle name="Calculation 9 2 3 5 14 2" xfId="4402" xr:uid="{00000000-0005-0000-0000-0000710E0000}"/>
    <cellStyle name="Calculation 9 2 3 5 15" xfId="4403" xr:uid="{00000000-0005-0000-0000-0000720E0000}"/>
    <cellStyle name="Calculation 9 2 3 5 15 2" xfId="4404" xr:uid="{00000000-0005-0000-0000-0000730E0000}"/>
    <cellStyle name="Calculation 9 2 3 5 16" xfId="4405" xr:uid="{00000000-0005-0000-0000-0000740E0000}"/>
    <cellStyle name="Calculation 9 2 3 5 2" xfId="4406" xr:uid="{00000000-0005-0000-0000-0000750E0000}"/>
    <cellStyle name="Calculation 9 2 3 5 2 2" xfId="4407" xr:uid="{00000000-0005-0000-0000-0000760E0000}"/>
    <cellStyle name="Calculation 9 2 3 5 3" xfId="4408" xr:uid="{00000000-0005-0000-0000-0000770E0000}"/>
    <cellStyle name="Calculation 9 2 3 5 3 2" xfId="4409" xr:uid="{00000000-0005-0000-0000-0000780E0000}"/>
    <cellStyle name="Calculation 9 2 3 5 4" xfId="4410" xr:uid="{00000000-0005-0000-0000-0000790E0000}"/>
    <cellStyle name="Calculation 9 2 3 5 4 2" xfId="4411" xr:uid="{00000000-0005-0000-0000-00007A0E0000}"/>
    <cellStyle name="Calculation 9 2 3 5 5" xfId="4412" xr:uid="{00000000-0005-0000-0000-00007B0E0000}"/>
    <cellStyle name="Calculation 9 2 3 5 5 2" xfId="4413" xr:uid="{00000000-0005-0000-0000-00007C0E0000}"/>
    <cellStyle name="Calculation 9 2 3 5 6" xfId="4414" xr:uid="{00000000-0005-0000-0000-00007D0E0000}"/>
    <cellStyle name="Calculation 9 2 3 5 6 2" xfId="4415" xr:uid="{00000000-0005-0000-0000-00007E0E0000}"/>
    <cellStyle name="Calculation 9 2 3 5 7" xfId="4416" xr:uid="{00000000-0005-0000-0000-00007F0E0000}"/>
    <cellStyle name="Calculation 9 2 3 5 7 2" xfId="4417" xr:uid="{00000000-0005-0000-0000-0000800E0000}"/>
    <cellStyle name="Calculation 9 2 3 5 8" xfId="4418" xr:uid="{00000000-0005-0000-0000-0000810E0000}"/>
    <cellStyle name="Calculation 9 2 3 5 8 2" xfId="4419" xr:uid="{00000000-0005-0000-0000-0000820E0000}"/>
    <cellStyle name="Calculation 9 2 3 5 9" xfId="4420" xr:uid="{00000000-0005-0000-0000-0000830E0000}"/>
    <cellStyle name="Calculation 9 2 3 5 9 2" xfId="4421" xr:uid="{00000000-0005-0000-0000-0000840E0000}"/>
    <cellStyle name="Calculation 9 2 3 6" xfId="4422" xr:uid="{00000000-0005-0000-0000-0000850E0000}"/>
    <cellStyle name="Calculation 9 2 3 6 10" xfId="4423" xr:uid="{00000000-0005-0000-0000-0000860E0000}"/>
    <cellStyle name="Calculation 9 2 3 6 10 2" xfId="4424" xr:uid="{00000000-0005-0000-0000-0000870E0000}"/>
    <cellStyle name="Calculation 9 2 3 6 11" xfId="4425" xr:uid="{00000000-0005-0000-0000-0000880E0000}"/>
    <cellStyle name="Calculation 9 2 3 6 11 2" xfId="4426" xr:uid="{00000000-0005-0000-0000-0000890E0000}"/>
    <cellStyle name="Calculation 9 2 3 6 12" xfId="4427" xr:uid="{00000000-0005-0000-0000-00008A0E0000}"/>
    <cellStyle name="Calculation 9 2 3 6 12 2" xfId="4428" xr:uid="{00000000-0005-0000-0000-00008B0E0000}"/>
    <cellStyle name="Calculation 9 2 3 6 13" xfId="4429" xr:uid="{00000000-0005-0000-0000-00008C0E0000}"/>
    <cellStyle name="Calculation 9 2 3 6 13 2" xfId="4430" xr:uid="{00000000-0005-0000-0000-00008D0E0000}"/>
    <cellStyle name="Calculation 9 2 3 6 14" xfId="4431" xr:uid="{00000000-0005-0000-0000-00008E0E0000}"/>
    <cellStyle name="Calculation 9 2 3 6 14 2" xfId="4432" xr:uid="{00000000-0005-0000-0000-00008F0E0000}"/>
    <cellStyle name="Calculation 9 2 3 6 15" xfId="4433" xr:uid="{00000000-0005-0000-0000-0000900E0000}"/>
    <cellStyle name="Calculation 9 2 3 6 2" xfId="4434" xr:uid="{00000000-0005-0000-0000-0000910E0000}"/>
    <cellStyle name="Calculation 9 2 3 6 2 2" xfId="4435" xr:uid="{00000000-0005-0000-0000-0000920E0000}"/>
    <cellStyle name="Calculation 9 2 3 6 3" xfId="4436" xr:uid="{00000000-0005-0000-0000-0000930E0000}"/>
    <cellStyle name="Calculation 9 2 3 6 3 2" xfId="4437" xr:uid="{00000000-0005-0000-0000-0000940E0000}"/>
    <cellStyle name="Calculation 9 2 3 6 4" xfId="4438" xr:uid="{00000000-0005-0000-0000-0000950E0000}"/>
    <cellStyle name="Calculation 9 2 3 6 4 2" xfId="4439" xr:uid="{00000000-0005-0000-0000-0000960E0000}"/>
    <cellStyle name="Calculation 9 2 3 6 5" xfId="4440" xr:uid="{00000000-0005-0000-0000-0000970E0000}"/>
    <cellStyle name="Calculation 9 2 3 6 5 2" xfId="4441" xr:uid="{00000000-0005-0000-0000-0000980E0000}"/>
    <cellStyle name="Calculation 9 2 3 6 6" xfId="4442" xr:uid="{00000000-0005-0000-0000-0000990E0000}"/>
    <cellStyle name="Calculation 9 2 3 6 6 2" xfId="4443" xr:uid="{00000000-0005-0000-0000-00009A0E0000}"/>
    <cellStyle name="Calculation 9 2 3 6 7" xfId="4444" xr:uid="{00000000-0005-0000-0000-00009B0E0000}"/>
    <cellStyle name="Calculation 9 2 3 6 7 2" xfId="4445" xr:uid="{00000000-0005-0000-0000-00009C0E0000}"/>
    <cellStyle name="Calculation 9 2 3 6 8" xfId="4446" xr:uid="{00000000-0005-0000-0000-00009D0E0000}"/>
    <cellStyle name="Calculation 9 2 3 6 8 2" xfId="4447" xr:uid="{00000000-0005-0000-0000-00009E0E0000}"/>
    <cellStyle name="Calculation 9 2 3 6 9" xfId="4448" xr:uid="{00000000-0005-0000-0000-00009F0E0000}"/>
    <cellStyle name="Calculation 9 2 3 6 9 2" xfId="4449" xr:uid="{00000000-0005-0000-0000-0000A00E0000}"/>
    <cellStyle name="Calculation 9 2 3 7" xfId="4450" xr:uid="{00000000-0005-0000-0000-0000A10E0000}"/>
    <cellStyle name="Calculation 9 2 3 7 2" xfId="4451" xr:uid="{00000000-0005-0000-0000-0000A20E0000}"/>
    <cellStyle name="Calculation 9 2 3 8" xfId="4452" xr:uid="{00000000-0005-0000-0000-0000A30E0000}"/>
    <cellStyle name="Calculation 9 2 3 8 2" xfId="4453" xr:uid="{00000000-0005-0000-0000-0000A40E0000}"/>
    <cellStyle name="Calculation 9 2 3 9" xfId="4454" xr:uid="{00000000-0005-0000-0000-0000A50E0000}"/>
    <cellStyle name="Calculation 9 2 3 9 2" xfId="4455" xr:uid="{00000000-0005-0000-0000-0000A60E0000}"/>
    <cellStyle name="Calculation 9 2 4" xfId="4456" xr:uid="{00000000-0005-0000-0000-0000A70E0000}"/>
    <cellStyle name="Calculation 9 2 4 10" xfId="4457" xr:uid="{00000000-0005-0000-0000-0000A80E0000}"/>
    <cellStyle name="Calculation 9 2 4 10 2" xfId="4458" xr:uid="{00000000-0005-0000-0000-0000A90E0000}"/>
    <cellStyle name="Calculation 9 2 4 11" xfId="4459" xr:uid="{00000000-0005-0000-0000-0000AA0E0000}"/>
    <cellStyle name="Calculation 9 2 4 11 2" xfId="4460" xr:uid="{00000000-0005-0000-0000-0000AB0E0000}"/>
    <cellStyle name="Calculation 9 2 4 12" xfId="4461" xr:uid="{00000000-0005-0000-0000-0000AC0E0000}"/>
    <cellStyle name="Calculation 9 2 4 12 2" xfId="4462" xr:uid="{00000000-0005-0000-0000-0000AD0E0000}"/>
    <cellStyle name="Calculation 9 2 4 13" xfId="4463" xr:uid="{00000000-0005-0000-0000-0000AE0E0000}"/>
    <cellStyle name="Calculation 9 2 4 13 2" xfId="4464" xr:uid="{00000000-0005-0000-0000-0000AF0E0000}"/>
    <cellStyle name="Calculation 9 2 4 14" xfId="4465" xr:uid="{00000000-0005-0000-0000-0000B00E0000}"/>
    <cellStyle name="Calculation 9 2 4 14 2" xfId="4466" xr:uid="{00000000-0005-0000-0000-0000B10E0000}"/>
    <cellStyle name="Calculation 9 2 4 15" xfId="4467" xr:uid="{00000000-0005-0000-0000-0000B20E0000}"/>
    <cellStyle name="Calculation 9 2 4 15 2" xfId="4468" xr:uid="{00000000-0005-0000-0000-0000B30E0000}"/>
    <cellStyle name="Calculation 9 2 4 16" xfId="4469" xr:uid="{00000000-0005-0000-0000-0000B40E0000}"/>
    <cellStyle name="Calculation 9 2 4 16 2" xfId="4470" xr:uid="{00000000-0005-0000-0000-0000B50E0000}"/>
    <cellStyle name="Calculation 9 2 4 17" xfId="4471" xr:uid="{00000000-0005-0000-0000-0000B60E0000}"/>
    <cellStyle name="Calculation 9 2 4 17 2" xfId="4472" xr:uid="{00000000-0005-0000-0000-0000B70E0000}"/>
    <cellStyle name="Calculation 9 2 4 18" xfId="4473" xr:uid="{00000000-0005-0000-0000-0000B80E0000}"/>
    <cellStyle name="Calculation 9 2 4 18 2" xfId="4474" xr:uid="{00000000-0005-0000-0000-0000B90E0000}"/>
    <cellStyle name="Calculation 9 2 4 19" xfId="4475" xr:uid="{00000000-0005-0000-0000-0000BA0E0000}"/>
    <cellStyle name="Calculation 9 2 4 19 2" xfId="4476" xr:uid="{00000000-0005-0000-0000-0000BB0E0000}"/>
    <cellStyle name="Calculation 9 2 4 2" xfId="4477" xr:uid="{00000000-0005-0000-0000-0000BC0E0000}"/>
    <cellStyle name="Calculation 9 2 4 2 10" xfId="4478" xr:uid="{00000000-0005-0000-0000-0000BD0E0000}"/>
    <cellStyle name="Calculation 9 2 4 2 10 2" xfId="4479" xr:uid="{00000000-0005-0000-0000-0000BE0E0000}"/>
    <cellStyle name="Calculation 9 2 4 2 11" xfId="4480" xr:uid="{00000000-0005-0000-0000-0000BF0E0000}"/>
    <cellStyle name="Calculation 9 2 4 2 11 2" xfId="4481" xr:uid="{00000000-0005-0000-0000-0000C00E0000}"/>
    <cellStyle name="Calculation 9 2 4 2 12" xfId="4482" xr:uid="{00000000-0005-0000-0000-0000C10E0000}"/>
    <cellStyle name="Calculation 9 2 4 2 12 2" xfId="4483" xr:uid="{00000000-0005-0000-0000-0000C20E0000}"/>
    <cellStyle name="Calculation 9 2 4 2 13" xfId="4484" xr:uid="{00000000-0005-0000-0000-0000C30E0000}"/>
    <cellStyle name="Calculation 9 2 4 2 13 2" xfId="4485" xr:uid="{00000000-0005-0000-0000-0000C40E0000}"/>
    <cellStyle name="Calculation 9 2 4 2 14" xfId="4486" xr:uid="{00000000-0005-0000-0000-0000C50E0000}"/>
    <cellStyle name="Calculation 9 2 4 2 14 2" xfId="4487" xr:uid="{00000000-0005-0000-0000-0000C60E0000}"/>
    <cellStyle name="Calculation 9 2 4 2 15" xfId="4488" xr:uid="{00000000-0005-0000-0000-0000C70E0000}"/>
    <cellStyle name="Calculation 9 2 4 2 15 2" xfId="4489" xr:uid="{00000000-0005-0000-0000-0000C80E0000}"/>
    <cellStyle name="Calculation 9 2 4 2 16" xfId="4490" xr:uid="{00000000-0005-0000-0000-0000C90E0000}"/>
    <cellStyle name="Calculation 9 2 4 2 16 2" xfId="4491" xr:uid="{00000000-0005-0000-0000-0000CA0E0000}"/>
    <cellStyle name="Calculation 9 2 4 2 17" xfId="4492" xr:uid="{00000000-0005-0000-0000-0000CB0E0000}"/>
    <cellStyle name="Calculation 9 2 4 2 17 2" xfId="4493" xr:uid="{00000000-0005-0000-0000-0000CC0E0000}"/>
    <cellStyle name="Calculation 9 2 4 2 18" xfId="4494" xr:uid="{00000000-0005-0000-0000-0000CD0E0000}"/>
    <cellStyle name="Calculation 9 2 4 2 18 2" xfId="4495" xr:uid="{00000000-0005-0000-0000-0000CE0E0000}"/>
    <cellStyle name="Calculation 9 2 4 2 19" xfId="4496" xr:uid="{00000000-0005-0000-0000-0000CF0E0000}"/>
    <cellStyle name="Calculation 9 2 4 2 2" xfId="4497" xr:uid="{00000000-0005-0000-0000-0000D00E0000}"/>
    <cellStyle name="Calculation 9 2 4 2 2 2" xfId="4498" xr:uid="{00000000-0005-0000-0000-0000D10E0000}"/>
    <cellStyle name="Calculation 9 2 4 2 3" xfId="4499" xr:uid="{00000000-0005-0000-0000-0000D20E0000}"/>
    <cellStyle name="Calculation 9 2 4 2 3 2" xfId="4500" xr:uid="{00000000-0005-0000-0000-0000D30E0000}"/>
    <cellStyle name="Calculation 9 2 4 2 4" xfId="4501" xr:uid="{00000000-0005-0000-0000-0000D40E0000}"/>
    <cellStyle name="Calculation 9 2 4 2 4 2" xfId="4502" xr:uid="{00000000-0005-0000-0000-0000D50E0000}"/>
    <cellStyle name="Calculation 9 2 4 2 5" xfId="4503" xr:uid="{00000000-0005-0000-0000-0000D60E0000}"/>
    <cellStyle name="Calculation 9 2 4 2 5 2" xfId="4504" xr:uid="{00000000-0005-0000-0000-0000D70E0000}"/>
    <cellStyle name="Calculation 9 2 4 2 6" xfId="4505" xr:uid="{00000000-0005-0000-0000-0000D80E0000}"/>
    <cellStyle name="Calculation 9 2 4 2 6 2" xfId="4506" xr:uid="{00000000-0005-0000-0000-0000D90E0000}"/>
    <cellStyle name="Calculation 9 2 4 2 7" xfId="4507" xr:uid="{00000000-0005-0000-0000-0000DA0E0000}"/>
    <cellStyle name="Calculation 9 2 4 2 7 2" xfId="4508" xr:uid="{00000000-0005-0000-0000-0000DB0E0000}"/>
    <cellStyle name="Calculation 9 2 4 2 8" xfId="4509" xr:uid="{00000000-0005-0000-0000-0000DC0E0000}"/>
    <cellStyle name="Calculation 9 2 4 2 8 2" xfId="4510" xr:uid="{00000000-0005-0000-0000-0000DD0E0000}"/>
    <cellStyle name="Calculation 9 2 4 2 9" xfId="4511" xr:uid="{00000000-0005-0000-0000-0000DE0E0000}"/>
    <cellStyle name="Calculation 9 2 4 2 9 2" xfId="4512" xr:uid="{00000000-0005-0000-0000-0000DF0E0000}"/>
    <cellStyle name="Calculation 9 2 4 20" xfId="4513" xr:uid="{00000000-0005-0000-0000-0000E00E0000}"/>
    <cellStyle name="Calculation 9 2 4 3" xfId="4514" xr:uid="{00000000-0005-0000-0000-0000E10E0000}"/>
    <cellStyle name="Calculation 9 2 4 3 10" xfId="4515" xr:uid="{00000000-0005-0000-0000-0000E20E0000}"/>
    <cellStyle name="Calculation 9 2 4 3 10 2" xfId="4516" xr:uid="{00000000-0005-0000-0000-0000E30E0000}"/>
    <cellStyle name="Calculation 9 2 4 3 11" xfId="4517" xr:uid="{00000000-0005-0000-0000-0000E40E0000}"/>
    <cellStyle name="Calculation 9 2 4 3 11 2" xfId="4518" xr:uid="{00000000-0005-0000-0000-0000E50E0000}"/>
    <cellStyle name="Calculation 9 2 4 3 12" xfId="4519" xr:uid="{00000000-0005-0000-0000-0000E60E0000}"/>
    <cellStyle name="Calculation 9 2 4 3 12 2" xfId="4520" xr:uid="{00000000-0005-0000-0000-0000E70E0000}"/>
    <cellStyle name="Calculation 9 2 4 3 13" xfId="4521" xr:uid="{00000000-0005-0000-0000-0000E80E0000}"/>
    <cellStyle name="Calculation 9 2 4 3 13 2" xfId="4522" xr:uid="{00000000-0005-0000-0000-0000E90E0000}"/>
    <cellStyle name="Calculation 9 2 4 3 14" xfId="4523" xr:uid="{00000000-0005-0000-0000-0000EA0E0000}"/>
    <cellStyle name="Calculation 9 2 4 3 14 2" xfId="4524" xr:uid="{00000000-0005-0000-0000-0000EB0E0000}"/>
    <cellStyle name="Calculation 9 2 4 3 15" xfId="4525" xr:uid="{00000000-0005-0000-0000-0000EC0E0000}"/>
    <cellStyle name="Calculation 9 2 4 3 15 2" xfId="4526" xr:uid="{00000000-0005-0000-0000-0000ED0E0000}"/>
    <cellStyle name="Calculation 9 2 4 3 16" xfId="4527" xr:uid="{00000000-0005-0000-0000-0000EE0E0000}"/>
    <cellStyle name="Calculation 9 2 4 3 16 2" xfId="4528" xr:uid="{00000000-0005-0000-0000-0000EF0E0000}"/>
    <cellStyle name="Calculation 9 2 4 3 17" xfId="4529" xr:uid="{00000000-0005-0000-0000-0000F00E0000}"/>
    <cellStyle name="Calculation 9 2 4 3 17 2" xfId="4530" xr:uid="{00000000-0005-0000-0000-0000F10E0000}"/>
    <cellStyle name="Calculation 9 2 4 3 18" xfId="4531" xr:uid="{00000000-0005-0000-0000-0000F20E0000}"/>
    <cellStyle name="Calculation 9 2 4 3 2" xfId="4532" xr:uid="{00000000-0005-0000-0000-0000F30E0000}"/>
    <cellStyle name="Calculation 9 2 4 3 2 2" xfId="4533" xr:uid="{00000000-0005-0000-0000-0000F40E0000}"/>
    <cellStyle name="Calculation 9 2 4 3 3" xfId="4534" xr:uid="{00000000-0005-0000-0000-0000F50E0000}"/>
    <cellStyle name="Calculation 9 2 4 3 3 2" xfId="4535" xr:uid="{00000000-0005-0000-0000-0000F60E0000}"/>
    <cellStyle name="Calculation 9 2 4 3 4" xfId="4536" xr:uid="{00000000-0005-0000-0000-0000F70E0000}"/>
    <cellStyle name="Calculation 9 2 4 3 4 2" xfId="4537" xr:uid="{00000000-0005-0000-0000-0000F80E0000}"/>
    <cellStyle name="Calculation 9 2 4 3 5" xfId="4538" xr:uid="{00000000-0005-0000-0000-0000F90E0000}"/>
    <cellStyle name="Calculation 9 2 4 3 5 2" xfId="4539" xr:uid="{00000000-0005-0000-0000-0000FA0E0000}"/>
    <cellStyle name="Calculation 9 2 4 3 6" xfId="4540" xr:uid="{00000000-0005-0000-0000-0000FB0E0000}"/>
    <cellStyle name="Calculation 9 2 4 3 6 2" xfId="4541" xr:uid="{00000000-0005-0000-0000-0000FC0E0000}"/>
    <cellStyle name="Calculation 9 2 4 3 7" xfId="4542" xr:uid="{00000000-0005-0000-0000-0000FD0E0000}"/>
    <cellStyle name="Calculation 9 2 4 3 7 2" xfId="4543" xr:uid="{00000000-0005-0000-0000-0000FE0E0000}"/>
    <cellStyle name="Calculation 9 2 4 3 8" xfId="4544" xr:uid="{00000000-0005-0000-0000-0000FF0E0000}"/>
    <cellStyle name="Calculation 9 2 4 3 8 2" xfId="4545" xr:uid="{00000000-0005-0000-0000-0000000F0000}"/>
    <cellStyle name="Calculation 9 2 4 3 9" xfId="4546" xr:uid="{00000000-0005-0000-0000-0000010F0000}"/>
    <cellStyle name="Calculation 9 2 4 3 9 2" xfId="4547" xr:uid="{00000000-0005-0000-0000-0000020F0000}"/>
    <cellStyle name="Calculation 9 2 4 4" xfId="4548" xr:uid="{00000000-0005-0000-0000-0000030F0000}"/>
    <cellStyle name="Calculation 9 2 4 4 10" xfId="4549" xr:uid="{00000000-0005-0000-0000-0000040F0000}"/>
    <cellStyle name="Calculation 9 2 4 4 10 2" xfId="4550" xr:uid="{00000000-0005-0000-0000-0000050F0000}"/>
    <cellStyle name="Calculation 9 2 4 4 11" xfId="4551" xr:uid="{00000000-0005-0000-0000-0000060F0000}"/>
    <cellStyle name="Calculation 9 2 4 4 11 2" xfId="4552" xr:uid="{00000000-0005-0000-0000-0000070F0000}"/>
    <cellStyle name="Calculation 9 2 4 4 12" xfId="4553" xr:uid="{00000000-0005-0000-0000-0000080F0000}"/>
    <cellStyle name="Calculation 9 2 4 4 12 2" xfId="4554" xr:uid="{00000000-0005-0000-0000-0000090F0000}"/>
    <cellStyle name="Calculation 9 2 4 4 13" xfId="4555" xr:uid="{00000000-0005-0000-0000-00000A0F0000}"/>
    <cellStyle name="Calculation 9 2 4 4 13 2" xfId="4556" xr:uid="{00000000-0005-0000-0000-00000B0F0000}"/>
    <cellStyle name="Calculation 9 2 4 4 14" xfId="4557" xr:uid="{00000000-0005-0000-0000-00000C0F0000}"/>
    <cellStyle name="Calculation 9 2 4 4 14 2" xfId="4558" xr:uid="{00000000-0005-0000-0000-00000D0F0000}"/>
    <cellStyle name="Calculation 9 2 4 4 15" xfId="4559" xr:uid="{00000000-0005-0000-0000-00000E0F0000}"/>
    <cellStyle name="Calculation 9 2 4 4 15 2" xfId="4560" xr:uid="{00000000-0005-0000-0000-00000F0F0000}"/>
    <cellStyle name="Calculation 9 2 4 4 16" xfId="4561" xr:uid="{00000000-0005-0000-0000-0000100F0000}"/>
    <cellStyle name="Calculation 9 2 4 4 2" xfId="4562" xr:uid="{00000000-0005-0000-0000-0000110F0000}"/>
    <cellStyle name="Calculation 9 2 4 4 2 2" xfId="4563" xr:uid="{00000000-0005-0000-0000-0000120F0000}"/>
    <cellStyle name="Calculation 9 2 4 4 3" xfId="4564" xr:uid="{00000000-0005-0000-0000-0000130F0000}"/>
    <cellStyle name="Calculation 9 2 4 4 3 2" xfId="4565" xr:uid="{00000000-0005-0000-0000-0000140F0000}"/>
    <cellStyle name="Calculation 9 2 4 4 4" xfId="4566" xr:uid="{00000000-0005-0000-0000-0000150F0000}"/>
    <cellStyle name="Calculation 9 2 4 4 4 2" xfId="4567" xr:uid="{00000000-0005-0000-0000-0000160F0000}"/>
    <cellStyle name="Calculation 9 2 4 4 5" xfId="4568" xr:uid="{00000000-0005-0000-0000-0000170F0000}"/>
    <cellStyle name="Calculation 9 2 4 4 5 2" xfId="4569" xr:uid="{00000000-0005-0000-0000-0000180F0000}"/>
    <cellStyle name="Calculation 9 2 4 4 6" xfId="4570" xr:uid="{00000000-0005-0000-0000-0000190F0000}"/>
    <cellStyle name="Calculation 9 2 4 4 6 2" xfId="4571" xr:uid="{00000000-0005-0000-0000-00001A0F0000}"/>
    <cellStyle name="Calculation 9 2 4 4 7" xfId="4572" xr:uid="{00000000-0005-0000-0000-00001B0F0000}"/>
    <cellStyle name="Calculation 9 2 4 4 7 2" xfId="4573" xr:uid="{00000000-0005-0000-0000-00001C0F0000}"/>
    <cellStyle name="Calculation 9 2 4 4 8" xfId="4574" xr:uid="{00000000-0005-0000-0000-00001D0F0000}"/>
    <cellStyle name="Calculation 9 2 4 4 8 2" xfId="4575" xr:uid="{00000000-0005-0000-0000-00001E0F0000}"/>
    <cellStyle name="Calculation 9 2 4 4 9" xfId="4576" xr:uid="{00000000-0005-0000-0000-00001F0F0000}"/>
    <cellStyle name="Calculation 9 2 4 4 9 2" xfId="4577" xr:uid="{00000000-0005-0000-0000-0000200F0000}"/>
    <cellStyle name="Calculation 9 2 4 5" xfId="4578" xr:uid="{00000000-0005-0000-0000-0000210F0000}"/>
    <cellStyle name="Calculation 9 2 4 5 10" xfId="4579" xr:uid="{00000000-0005-0000-0000-0000220F0000}"/>
    <cellStyle name="Calculation 9 2 4 5 10 2" xfId="4580" xr:uid="{00000000-0005-0000-0000-0000230F0000}"/>
    <cellStyle name="Calculation 9 2 4 5 11" xfId="4581" xr:uid="{00000000-0005-0000-0000-0000240F0000}"/>
    <cellStyle name="Calculation 9 2 4 5 11 2" xfId="4582" xr:uid="{00000000-0005-0000-0000-0000250F0000}"/>
    <cellStyle name="Calculation 9 2 4 5 12" xfId="4583" xr:uid="{00000000-0005-0000-0000-0000260F0000}"/>
    <cellStyle name="Calculation 9 2 4 5 12 2" xfId="4584" xr:uid="{00000000-0005-0000-0000-0000270F0000}"/>
    <cellStyle name="Calculation 9 2 4 5 13" xfId="4585" xr:uid="{00000000-0005-0000-0000-0000280F0000}"/>
    <cellStyle name="Calculation 9 2 4 5 13 2" xfId="4586" xr:uid="{00000000-0005-0000-0000-0000290F0000}"/>
    <cellStyle name="Calculation 9 2 4 5 14" xfId="4587" xr:uid="{00000000-0005-0000-0000-00002A0F0000}"/>
    <cellStyle name="Calculation 9 2 4 5 14 2" xfId="4588" xr:uid="{00000000-0005-0000-0000-00002B0F0000}"/>
    <cellStyle name="Calculation 9 2 4 5 15" xfId="4589" xr:uid="{00000000-0005-0000-0000-00002C0F0000}"/>
    <cellStyle name="Calculation 9 2 4 5 15 2" xfId="4590" xr:uid="{00000000-0005-0000-0000-00002D0F0000}"/>
    <cellStyle name="Calculation 9 2 4 5 16" xfId="4591" xr:uid="{00000000-0005-0000-0000-00002E0F0000}"/>
    <cellStyle name="Calculation 9 2 4 5 2" xfId="4592" xr:uid="{00000000-0005-0000-0000-00002F0F0000}"/>
    <cellStyle name="Calculation 9 2 4 5 2 2" xfId="4593" xr:uid="{00000000-0005-0000-0000-0000300F0000}"/>
    <cellStyle name="Calculation 9 2 4 5 3" xfId="4594" xr:uid="{00000000-0005-0000-0000-0000310F0000}"/>
    <cellStyle name="Calculation 9 2 4 5 3 2" xfId="4595" xr:uid="{00000000-0005-0000-0000-0000320F0000}"/>
    <cellStyle name="Calculation 9 2 4 5 4" xfId="4596" xr:uid="{00000000-0005-0000-0000-0000330F0000}"/>
    <cellStyle name="Calculation 9 2 4 5 4 2" xfId="4597" xr:uid="{00000000-0005-0000-0000-0000340F0000}"/>
    <cellStyle name="Calculation 9 2 4 5 5" xfId="4598" xr:uid="{00000000-0005-0000-0000-0000350F0000}"/>
    <cellStyle name="Calculation 9 2 4 5 5 2" xfId="4599" xr:uid="{00000000-0005-0000-0000-0000360F0000}"/>
    <cellStyle name="Calculation 9 2 4 5 6" xfId="4600" xr:uid="{00000000-0005-0000-0000-0000370F0000}"/>
    <cellStyle name="Calculation 9 2 4 5 6 2" xfId="4601" xr:uid="{00000000-0005-0000-0000-0000380F0000}"/>
    <cellStyle name="Calculation 9 2 4 5 7" xfId="4602" xr:uid="{00000000-0005-0000-0000-0000390F0000}"/>
    <cellStyle name="Calculation 9 2 4 5 7 2" xfId="4603" xr:uid="{00000000-0005-0000-0000-00003A0F0000}"/>
    <cellStyle name="Calculation 9 2 4 5 8" xfId="4604" xr:uid="{00000000-0005-0000-0000-00003B0F0000}"/>
    <cellStyle name="Calculation 9 2 4 5 8 2" xfId="4605" xr:uid="{00000000-0005-0000-0000-00003C0F0000}"/>
    <cellStyle name="Calculation 9 2 4 5 9" xfId="4606" xr:uid="{00000000-0005-0000-0000-00003D0F0000}"/>
    <cellStyle name="Calculation 9 2 4 5 9 2" xfId="4607" xr:uid="{00000000-0005-0000-0000-00003E0F0000}"/>
    <cellStyle name="Calculation 9 2 4 6" xfId="4608" xr:uid="{00000000-0005-0000-0000-00003F0F0000}"/>
    <cellStyle name="Calculation 9 2 4 6 10" xfId="4609" xr:uid="{00000000-0005-0000-0000-0000400F0000}"/>
    <cellStyle name="Calculation 9 2 4 6 10 2" xfId="4610" xr:uid="{00000000-0005-0000-0000-0000410F0000}"/>
    <cellStyle name="Calculation 9 2 4 6 11" xfId="4611" xr:uid="{00000000-0005-0000-0000-0000420F0000}"/>
    <cellStyle name="Calculation 9 2 4 6 11 2" xfId="4612" xr:uid="{00000000-0005-0000-0000-0000430F0000}"/>
    <cellStyle name="Calculation 9 2 4 6 12" xfId="4613" xr:uid="{00000000-0005-0000-0000-0000440F0000}"/>
    <cellStyle name="Calculation 9 2 4 6 12 2" xfId="4614" xr:uid="{00000000-0005-0000-0000-0000450F0000}"/>
    <cellStyle name="Calculation 9 2 4 6 13" xfId="4615" xr:uid="{00000000-0005-0000-0000-0000460F0000}"/>
    <cellStyle name="Calculation 9 2 4 6 13 2" xfId="4616" xr:uid="{00000000-0005-0000-0000-0000470F0000}"/>
    <cellStyle name="Calculation 9 2 4 6 14" xfId="4617" xr:uid="{00000000-0005-0000-0000-0000480F0000}"/>
    <cellStyle name="Calculation 9 2 4 6 14 2" xfId="4618" xr:uid="{00000000-0005-0000-0000-0000490F0000}"/>
    <cellStyle name="Calculation 9 2 4 6 15" xfId="4619" xr:uid="{00000000-0005-0000-0000-00004A0F0000}"/>
    <cellStyle name="Calculation 9 2 4 6 2" xfId="4620" xr:uid="{00000000-0005-0000-0000-00004B0F0000}"/>
    <cellStyle name="Calculation 9 2 4 6 2 2" xfId="4621" xr:uid="{00000000-0005-0000-0000-00004C0F0000}"/>
    <cellStyle name="Calculation 9 2 4 6 3" xfId="4622" xr:uid="{00000000-0005-0000-0000-00004D0F0000}"/>
    <cellStyle name="Calculation 9 2 4 6 3 2" xfId="4623" xr:uid="{00000000-0005-0000-0000-00004E0F0000}"/>
    <cellStyle name="Calculation 9 2 4 6 4" xfId="4624" xr:uid="{00000000-0005-0000-0000-00004F0F0000}"/>
    <cellStyle name="Calculation 9 2 4 6 4 2" xfId="4625" xr:uid="{00000000-0005-0000-0000-0000500F0000}"/>
    <cellStyle name="Calculation 9 2 4 6 5" xfId="4626" xr:uid="{00000000-0005-0000-0000-0000510F0000}"/>
    <cellStyle name="Calculation 9 2 4 6 5 2" xfId="4627" xr:uid="{00000000-0005-0000-0000-0000520F0000}"/>
    <cellStyle name="Calculation 9 2 4 6 6" xfId="4628" xr:uid="{00000000-0005-0000-0000-0000530F0000}"/>
    <cellStyle name="Calculation 9 2 4 6 6 2" xfId="4629" xr:uid="{00000000-0005-0000-0000-0000540F0000}"/>
    <cellStyle name="Calculation 9 2 4 6 7" xfId="4630" xr:uid="{00000000-0005-0000-0000-0000550F0000}"/>
    <cellStyle name="Calculation 9 2 4 6 7 2" xfId="4631" xr:uid="{00000000-0005-0000-0000-0000560F0000}"/>
    <cellStyle name="Calculation 9 2 4 6 8" xfId="4632" xr:uid="{00000000-0005-0000-0000-0000570F0000}"/>
    <cellStyle name="Calculation 9 2 4 6 8 2" xfId="4633" xr:uid="{00000000-0005-0000-0000-0000580F0000}"/>
    <cellStyle name="Calculation 9 2 4 6 9" xfId="4634" xr:uid="{00000000-0005-0000-0000-0000590F0000}"/>
    <cellStyle name="Calculation 9 2 4 6 9 2" xfId="4635" xr:uid="{00000000-0005-0000-0000-00005A0F0000}"/>
    <cellStyle name="Calculation 9 2 4 7" xfId="4636" xr:uid="{00000000-0005-0000-0000-00005B0F0000}"/>
    <cellStyle name="Calculation 9 2 4 7 2" xfId="4637" xr:uid="{00000000-0005-0000-0000-00005C0F0000}"/>
    <cellStyle name="Calculation 9 2 4 8" xfId="4638" xr:uid="{00000000-0005-0000-0000-00005D0F0000}"/>
    <cellStyle name="Calculation 9 2 4 8 2" xfId="4639" xr:uid="{00000000-0005-0000-0000-00005E0F0000}"/>
    <cellStyle name="Calculation 9 2 4 9" xfId="4640" xr:uid="{00000000-0005-0000-0000-00005F0F0000}"/>
    <cellStyle name="Calculation 9 2 4 9 2" xfId="4641" xr:uid="{00000000-0005-0000-0000-0000600F0000}"/>
    <cellStyle name="Calculation 9 2 5" xfId="4642" xr:uid="{00000000-0005-0000-0000-0000610F0000}"/>
    <cellStyle name="Calculation 9 2 5 10" xfId="4643" xr:uid="{00000000-0005-0000-0000-0000620F0000}"/>
    <cellStyle name="Calculation 9 2 5 10 2" xfId="4644" xr:uid="{00000000-0005-0000-0000-0000630F0000}"/>
    <cellStyle name="Calculation 9 2 5 11" xfId="4645" xr:uid="{00000000-0005-0000-0000-0000640F0000}"/>
    <cellStyle name="Calculation 9 2 5 11 2" xfId="4646" xr:uid="{00000000-0005-0000-0000-0000650F0000}"/>
    <cellStyle name="Calculation 9 2 5 12" xfId="4647" xr:uid="{00000000-0005-0000-0000-0000660F0000}"/>
    <cellStyle name="Calculation 9 2 5 12 2" xfId="4648" xr:uid="{00000000-0005-0000-0000-0000670F0000}"/>
    <cellStyle name="Calculation 9 2 5 13" xfId="4649" xr:uid="{00000000-0005-0000-0000-0000680F0000}"/>
    <cellStyle name="Calculation 9 2 5 13 2" xfId="4650" xr:uid="{00000000-0005-0000-0000-0000690F0000}"/>
    <cellStyle name="Calculation 9 2 5 14" xfId="4651" xr:uid="{00000000-0005-0000-0000-00006A0F0000}"/>
    <cellStyle name="Calculation 9 2 5 14 2" xfId="4652" xr:uid="{00000000-0005-0000-0000-00006B0F0000}"/>
    <cellStyle name="Calculation 9 2 5 15" xfId="4653" xr:uid="{00000000-0005-0000-0000-00006C0F0000}"/>
    <cellStyle name="Calculation 9 2 5 15 2" xfId="4654" xr:uid="{00000000-0005-0000-0000-00006D0F0000}"/>
    <cellStyle name="Calculation 9 2 5 16" xfId="4655" xr:uid="{00000000-0005-0000-0000-00006E0F0000}"/>
    <cellStyle name="Calculation 9 2 5 16 2" xfId="4656" xr:uid="{00000000-0005-0000-0000-00006F0F0000}"/>
    <cellStyle name="Calculation 9 2 5 17" xfId="4657" xr:uid="{00000000-0005-0000-0000-0000700F0000}"/>
    <cellStyle name="Calculation 9 2 5 17 2" xfId="4658" xr:uid="{00000000-0005-0000-0000-0000710F0000}"/>
    <cellStyle name="Calculation 9 2 5 18" xfId="4659" xr:uid="{00000000-0005-0000-0000-0000720F0000}"/>
    <cellStyle name="Calculation 9 2 5 18 2" xfId="4660" xr:uid="{00000000-0005-0000-0000-0000730F0000}"/>
    <cellStyle name="Calculation 9 2 5 19" xfId="4661" xr:uid="{00000000-0005-0000-0000-0000740F0000}"/>
    <cellStyle name="Calculation 9 2 5 2" xfId="4662" xr:uid="{00000000-0005-0000-0000-0000750F0000}"/>
    <cellStyle name="Calculation 9 2 5 2 10" xfId="4663" xr:uid="{00000000-0005-0000-0000-0000760F0000}"/>
    <cellStyle name="Calculation 9 2 5 2 10 2" xfId="4664" xr:uid="{00000000-0005-0000-0000-0000770F0000}"/>
    <cellStyle name="Calculation 9 2 5 2 11" xfId="4665" xr:uid="{00000000-0005-0000-0000-0000780F0000}"/>
    <cellStyle name="Calculation 9 2 5 2 11 2" xfId="4666" xr:uid="{00000000-0005-0000-0000-0000790F0000}"/>
    <cellStyle name="Calculation 9 2 5 2 12" xfId="4667" xr:uid="{00000000-0005-0000-0000-00007A0F0000}"/>
    <cellStyle name="Calculation 9 2 5 2 12 2" xfId="4668" xr:uid="{00000000-0005-0000-0000-00007B0F0000}"/>
    <cellStyle name="Calculation 9 2 5 2 13" xfId="4669" xr:uid="{00000000-0005-0000-0000-00007C0F0000}"/>
    <cellStyle name="Calculation 9 2 5 2 13 2" xfId="4670" xr:uid="{00000000-0005-0000-0000-00007D0F0000}"/>
    <cellStyle name="Calculation 9 2 5 2 14" xfId="4671" xr:uid="{00000000-0005-0000-0000-00007E0F0000}"/>
    <cellStyle name="Calculation 9 2 5 2 14 2" xfId="4672" xr:uid="{00000000-0005-0000-0000-00007F0F0000}"/>
    <cellStyle name="Calculation 9 2 5 2 15" xfId="4673" xr:uid="{00000000-0005-0000-0000-0000800F0000}"/>
    <cellStyle name="Calculation 9 2 5 2 15 2" xfId="4674" xr:uid="{00000000-0005-0000-0000-0000810F0000}"/>
    <cellStyle name="Calculation 9 2 5 2 16" xfId="4675" xr:uid="{00000000-0005-0000-0000-0000820F0000}"/>
    <cellStyle name="Calculation 9 2 5 2 16 2" xfId="4676" xr:uid="{00000000-0005-0000-0000-0000830F0000}"/>
    <cellStyle name="Calculation 9 2 5 2 17" xfId="4677" xr:uid="{00000000-0005-0000-0000-0000840F0000}"/>
    <cellStyle name="Calculation 9 2 5 2 17 2" xfId="4678" xr:uid="{00000000-0005-0000-0000-0000850F0000}"/>
    <cellStyle name="Calculation 9 2 5 2 18" xfId="4679" xr:uid="{00000000-0005-0000-0000-0000860F0000}"/>
    <cellStyle name="Calculation 9 2 5 2 2" xfId="4680" xr:uid="{00000000-0005-0000-0000-0000870F0000}"/>
    <cellStyle name="Calculation 9 2 5 2 2 2" xfId="4681" xr:uid="{00000000-0005-0000-0000-0000880F0000}"/>
    <cellStyle name="Calculation 9 2 5 2 3" xfId="4682" xr:uid="{00000000-0005-0000-0000-0000890F0000}"/>
    <cellStyle name="Calculation 9 2 5 2 3 2" xfId="4683" xr:uid="{00000000-0005-0000-0000-00008A0F0000}"/>
    <cellStyle name="Calculation 9 2 5 2 4" xfId="4684" xr:uid="{00000000-0005-0000-0000-00008B0F0000}"/>
    <cellStyle name="Calculation 9 2 5 2 4 2" xfId="4685" xr:uid="{00000000-0005-0000-0000-00008C0F0000}"/>
    <cellStyle name="Calculation 9 2 5 2 5" xfId="4686" xr:uid="{00000000-0005-0000-0000-00008D0F0000}"/>
    <cellStyle name="Calculation 9 2 5 2 5 2" xfId="4687" xr:uid="{00000000-0005-0000-0000-00008E0F0000}"/>
    <cellStyle name="Calculation 9 2 5 2 6" xfId="4688" xr:uid="{00000000-0005-0000-0000-00008F0F0000}"/>
    <cellStyle name="Calculation 9 2 5 2 6 2" xfId="4689" xr:uid="{00000000-0005-0000-0000-0000900F0000}"/>
    <cellStyle name="Calculation 9 2 5 2 7" xfId="4690" xr:uid="{00000000-0005-0000-0000-0000910F0000}"/>
    <cellStyle name="Calculation 9 2 5 2 7 2" xfId="4691" xr:uid="{00000000-0005-0000-0000-0000920F0000}"/>
    <cellStyle name="Calculation 9 2 5 2 8" xfId="4692" xr:uid="{00000000-0005-0000-0000-0000930F0000}"/>
    <cellStyle name="Calculation 9 2 5 2 8 2" xfId="4693" xr:uid="{00000000-0005-0000-0000-0000940F0000}"/>
    <cellStyle name="Calculation 9 2 5 2 9" xfId="4694" xr:uid="{00000000-0005-0000-0000-0000950F0000}"/>
    <cellStyle name="Calculation 9 2 5 2 9 2" xfId="4695" xr:uid="{00000000-0005-0000-0000-0000960F0000}"/>
    <cellStyle name="Calculation 9 2 5 3" xfId="4696" xr:uid="{00000000-0005-0000-0000-0000970F0000}"/>
    <cellStyle name="Calculation 9 2 5 3 10" xfId="4697" xr:uid="{00000000-0005-0000-0000-0000980F0000}"/>
    <cellStyle name="Calculation 9 2 5 3 10 2" xfId="4698" xr:uid="{00000000-0005-0000-0000-0000990F0000}"/>
    <cellStyle name="Calculation 9 2 5 3 11" xfId="4699" xr:uid="{00000000-0005-0000-0000-00009A0F0000}"/>
    <cellStyle name="Calculation 9 2 5 3 11 2" xfId="4700" xr:uid="{00000000-0005-0000-0000-00009B0F0000}"/>
    <cellStyle name="Calculation 9 2 5 3 12" xfId="4701" xr:uid="{00000000-0005-0000-0000-00009C0F0000}"/>
    <cellStyle name="Calculation 9 2 5 3 12 2" xfId="4702" xr:uid="{00000000-0005-0000-0000-00009D0F0000}"/>
    <cellStyle name="Calculation 9 2 5 3 13" xfId="4703" xr:uid="{00000000-0005-0000-0000-00009E0F0000}"/>
    <cellStyle name="Calculation 9 2 5 3 13 2" xfId="4704" xr:uid="{00000000-0005-0000-0000-00009F0F0000}"/>
    <cellStyle name="Calculation 9 2 5 3 14" xfId="4705" xr:uid="{00000000-0005-0000-0000-0000A00F0000}"/>
    <cellStyle name="Calculation 9 2 5 3 14 2" xfId="4706" xr:uid="{00000000-0005-0000-0000-0000A10F0000}"/>
    <cellStyle name="Calculation 9 2 5 3 15" xfId="4707" xr:uid="{00000000-0005-0000-0000-0000A20F0000}"/>
    <cellStyle name="Calculation 9 2 5 3 15 2" xfId="4708" xr:uid="{00000000-0005-0000-0000-0000A30F0000}"/>
    <cellStyle name="Calculation 9 2 5 3 16" xfId="4709" xr:uid="{00000000-0005-0000-0000-0000A40F0000}"/>
    <cellStyle name="Calculation 9 2 5 3 2" xfId="4710" xr:uid="{00000000-0005-0000-0000-0000A50F0000}"/>
    <cellStyle name="Calculation 9 2 5 3 2 2" xfId="4711" xr:uid="{00000000-0005-0000-0000-0000A60F0000}"/>
    <cellStyle name="Calculation 9 2 5 3 3" xfId="4712" xr:uid="{00000000-0005-0000-0000-0000A70F0000}"/>
    <cellStyle name="Calculation 9 2 5 3 3 2" xfId="4713" xr:uid="{00000000-0005-0000-0000-0000A80F0000}"/>
    <cellStyle name="Calculation 9 2 5 3 4" xfId="4714" xr:uid="{00000000-0005-0000-0000-0000A90F0000}"/>
    <cellStyle name="Calculation 9 2 5 3 4 2" xfId="4715" xr:uid="{00000000-0005-0000-0000-0000AA0F0000}"/>
    <cellStyle name="Calculation 9 2 5 3 5" xfId="4716" xr:uid="{00000000-0005-0000-0000-0000AB0F0000}"/>
    <cellStyle name="Calculation 9 2 5 3 5 2" xfId="4717" xr:uid="{00000000-0005-0000-0000-0000AC0F0000}"/>
    <cellStyle name="Calculation 9 2 5 3 6" xfId="4718" xr:uid="{00000000-0005-0000-0000-0000AD0F0000}"/>
    <cellStyle name="Calculation 9 2 5 3 6 2" xfId="4719" xr:uid="{00000000-0005-0000-0000-0000AE0F0000}"/>
    <cellStyle name="Calculation 9 2 5 3 7" xfId="4720" xr:uid="{00000000-0005-0000-0000-0000AF0F0000}"/>
    <cellStyle name="Calculation 9 2 5 3 7 2" xfId="4721" xr:uid="{00000000-0005-0000-0000-0000B00F0000}"/>
    <cellStyle name="Calculation 9 2 5 3 8" xfId="4722" xr:uid="{00000000-0005-0000-0000-0000B10F0000}"/>
    <cellStyle name="Calculation 9 2 5 3 8 2" xfId="4723" xr:uid="{00000000-0005-0000-0000-0000B20F0000}"/>
    <cellStyle name="Calculation 9 2 5 3 9" xfId="4724" xr:uid="{00000000-0005-0000-0000-0000B30F0000}"/>
    <cellStyle name="Calculation 9 2 5 3 9 2" xfId="4725" xr:uid="{00000000-0005-0000-0000-0000B40F0000}"/>
    <cellStyle name="Calculation 9 2 5 4" xfId="4726" xr:uid="{00000000-0005-0000-0000-0000B50F0000}"/>
    <cellStyle name="Calculation 9 2 5 4 10" xfId="4727" xr:uid="{00000000-0005-0000-0000-0000B60F0000}"/>
    <cellStyle name="Calculation 9 2 5 4 10 2" xfId="4728" xr:uid="{00000000-0005-0000-0000-0000B70F0000}"/>
    <cellStyle name="Calculation 9 2 5 4 11" xfId="4729" xr:uid="{00000000-0005-0000-0000-0000B80F0000}"/>
    <cellStyle name="Calculation 9 2 5 4 11 2" xfId="4730" xr:uid="{00000000-0005-0000-0000-0000B90F0000}"/>
    <cellStyle name="Calculation 9 2 5 4 12" xfId="4731" xr:uid="{00000000-0005-0000-0000-0000BA0F0000}"/>
    <cellStyle name="Calculation 9 2 5 4 12 2" xfId="4732" xr:uid="{00000000-0005-0000-0000-0000BB0F0000}"/>
    <cellStyle name="Calculation 9 2 5 4 13" xfId="4733" xr:uid="{00000000-0005-0000-0000-0000BC0F0000}"/>
    <cellStyle name="Calculation 9 2 5 4 13 2" xfId="4734" xr:uid="{00000000-0005-0000-0000-0000BD0F0000}"/>
    <cellStyle name="Calculation 9 2 5 4 14" xfId="4735" xr:uid="{00000000-0005-0000-0000-0000BE0F0000}"/>
    <cellStyle name="Calculation 9 2 5 4 14 2" xfId="4736" xr:uid="{00000000-0005-0000-0000-0000BF0F0000}"/>
    <cellStyle name="Calculation 9 2 5 4 15" xfId="4737" xr:uid="{00000000-0005-0000-0000-0000C00F0000}"/>
    <cellStyle name="Calculation 9 2 5 4 15 2" xfId="4738" xr:uid="{00000000-0005-0000-0000-0000C10F0000}"/>
    <cellStyle name="Calculation 9 2 5 4 16" xfId="4739" xr:uid="{00000000-0005-0000-0000-0000C20F0000}"/>
    <cellStyle name="Calculation 9 2 5 4 2" xfId="4740" xr:uid="{00000000-0005-0000-0000-0000C30F0000}"/>
    <cellStyle name="Calculation 9 2 5 4 2 2" xfId="4741" xr:uid="{00000000-0005-0000-0000-0000C40F0000}"/>
    <cellStyle name="Calculation 9 2 5 4 3" xfId="4742" xr:uid="{00000000-0005-0000-0000-0000C50F0000}"/>
    <cellStyle name="Calculation 9 2 5 4 3 2" xfId="4743" xr:uid="{00000000-0005-0000-0000-0000C60F0000}"/>
    <cellStyle name="Calculation 9 2 5 4 4" xfId="4744" xr:uid="{00000000-0005-0000-0000-0000C70F0000}"/>
    <cellStyle name="Calculation 9 2 5 4 4 2" xfId="4745" xr:uid="{00000000-0005-0000-0000-0000C80F0000}"/>
    <cellStyle name="Calculation 9 2 5 4 5" xfId="4746" xr:uid="{00000000-0005-0000-0000-0000C90F0000}"/>
    <cellStyle name="Calculation 9 2 5 4 5 2" xfId="4747" xr:uid="{00000000-0005-0000-0000-0000CA0F0000}"/>
    <cellStyle name="Calculation 9 2 5 4 6" xfId="4748" xr:uid="{00000000-0005-0000-0000-0000CB0F0000}"/>
    <cellStyle name="Calculation 9 2 5 4 6 2" xfId="4749" xr:uid="{00000000-0005-0000-0000-0000CC0F0000}"/>
    <cellStyle name="Calculation 9 2 5 4 7" xfId="4750" xr:uid="{00000000-0005-0000-0000-0000CD0F0000}"/>
    <cellStyle name="Calculation 9 2 5 4 7 2" xfId="4751" xr:uid="{00000000-0005-0000-0000-0000CE0F0000}"/>
    <cellStyle name="Calculation 9 2 5 4 8" xfId="4752" xr:uid="{00000000-0005-0000-0000-0000CF0F0000}"/>
    <cellStyle name="Calculation 9 2 5 4 8 2" xfId="4753" xr:uid="{00000000-0005-0000-0000-0000D00F0000}"/>
    <cellStyle name="Calculation 9 2 5 4 9" xfId="4754" xr:uid="{00000000-0005-0000-0000-0000D10F0000}"/>
    <cellStyle name="Calculation 9 2 5 4 9 2" xfId="4755" xr:uid="{00000000-0005-0000-0000-0000D20F0000}"/>
    <cellStyle name="Calculation 9 2 5 5" xfId="4756" xr:uid="{00000000-0005-0000-0000-0000D30F0000}"/>
    <cellStyle name="Calculation 9 2 5 5 10" xfId="4757" xr:uid="{00000000-0005-0000-0000-0000D40F0000}"/>
    <cellStyle name="Calculation 9 2 5 5 10 2" xfId="4758" xr:uid="{00000000-0005-0000-0000-0000D50F0000}"/>
    <cellStyle name="Calculation 9 2 5 5 11" xfId="4759" xr:uid="{00000000-0005-0000-0000-0000D60F0000}"/>
    <cellStyle name="Calculation 9 2 5 5 11 2" xfId="4760" xr:uid="{00000000-0005-0000-0000-0000D70F0000}"/>
    <cellStyle name="Calculation 9 2 5 5 12" xfId="4761" xr:uid="{00000000-0005-0000-0000-0000D80F0000}"/>
    <cellStyle name="Calculation 9 2 5 5 12 2" xfId="4762" xr:uid="{00000000-0005-0000-0000-0000D90F0000}"/>
    <cellStyle name="Calculation 9 2 5 5 13" xfId="4763" xr:uid="{00000000-0005-0000-0000-0000DA0F0000}"/>
    <cellStyle name="Calculation 9 2 5 5 13 2" xfId="4764" xr:uid="{00000000-0005-0000-0000-0000DB0F0000}"/>
    <cellStyle name="Calculation 9 2 5 5 14" xfId="4765" xr:uid="{00000000-0005-0000-0000-0000DC0F0000}"/>
    <cellStyle name="Calculation 9 2 5 5 14 2" xfId="4766" xr:uid="{00000000-0005-0000-0000-0000DD0F0000}"/>
    <cellStyle name="Calculation 9 2 5 5 15" xfId="4767" xr:uid="{00000000-0005-0000-0000-0000DE0F0000}"/>
    <cellStyle name="Calculation 9 2 5 5 2" xfId="4768" xr:uid="{00000000-0005-0000-0000-0000DF0F0000}"/>
    <cellStyle name="Calculation 9 2 5 5 2 2" xfId="4769" xr:uid="{00000000-0005-0000-0000-0000E00F0000}"/>
    <cellStyle name="Calculation 9 2 5 5 3" xfId="4770" xr:uid="{00000000-0005-0000-0000-0000E10F0000}"/>
    <cellStyle name="Calculation 9 2 5 5 3 2" xfId="4771" xr:uid="{00000000-0005-0000-0000-0000E20F0000}"/>
    <cellStyle name="Calculation 9 2 5 5 4" xfId="4772" xr:uid="{00000000-0005-0000-0000-0000E30F0000}"/>
    <cellStyle name="Calculation 9 2 5 5 4 2" xfId="4773" xr:uid="{00000000-0005-0000-0000-0000E40F0000}"/>
    <cellStyle name="Calculation 9 2 5 5 5" xfId="4774" xr:uid="{00000000-0005-0000-0000-0000E50F0000}"/>
    <cellStyle name="Calculation 9 2 5 5 5 2" xfId="4775" xr:uid="{00000000-0005-0000-0000-0000E60F0000}"/>
    <cellStyle name="Calculation 9 2 5 5 6" xfId="4776" xr:uid="{00000000-0005-0000-0000-0000E70F0000}"/>
    <cellStyle name="Calculation 9 2 5 5 6 2" xfId="4777" xr:uid="{00000000-0005-0000-0000-0000E80F0000}"/>
    <cellStyle name="Calculation 9 2 5 5 7" xfId="4778" xr:uid="{00000000-0005-0000-0000-0000E90F0000}"/>
    <cellStyle name="Calculation 9 2 5 5 7 2" xfId="4779" xr:uid="{00000000-0005-0000-0000-0000EA0F0000}"/>
    <cellStyle name="Calculation 9 2 5 5 8" xfId="4780" xr:uid="{00000000-0005-0000-0000-0000EB0F0000}"/>
    <cellStyle name="Calculation 9 2 5 5 8 2" xfId="4781" xr:uid="{00000000-0005-0000-0000-0000EC0F0000}"/>
    <cellStyle name="Calculation 9 2 5 5 9" xfId="4782" xr:uid="{00000000-0005-0000-0000-0000ED0F0000}"/>
    <cellStyle name="Calculation 9 2 5 5 9 2" xfId="4783" xr:uid="{00000000-0005-0000-0000-0000EE0F0000}"/>
    <cellStyle name="Calculation 9 2 5 6" xfId="4784" xr:uid="{00000000-0005-0000-0000-0000EF0F0000}"/>
    <cellStyle name="Calculation 9 2 5 6 2" xfId="4785" xr:uid="{00000000-0005-0000-0000-0000F00F0000}"/>
    <cellStyle name="Calculation 9 2 5 7" xfId="4786" xr:uid="{00000000-0005-0000-0000-0000F10F0000}"/>
    <cellStyle name="Calculation 9 2 5 7 2" xfId="4787" xr:uid="{00000000-0005-0000-0000-0000F20F0000}"/>
    <cellStyle name="Calculation 9 2 5 8" xfId="4788" xr:uid="{00000000-0005-0000-0000-0000F30F0000}"/>
    <cellStyle name="Calculation 9 2 5 8 2" xfId="4789" xr:uid="{00000000-0005-0000-0000-0000F40F0000}"/>
    <cellStyle name="Calculation 9 2 5 9" xfId="4790" xr:uid="{00000000-0005-0000-0000-0000F50F0000}"/>
    <cellStyle name="Calculation 9 2 5 9 2" xfId="4791" xr:uid="{00000000-0005-0000-0000-0000F60F0000}"/>
    <cellStyle name="Calculation 9 2 6" xfId="4792" xr:uid="{00000000-0005-0000-0000-0000F70F0000}"/>
    <cellStyle name="Calculation 9 2 6 10" xfId="4793" xr:uid="{00000000-0005-0000-0000-0000F80F0000}"/>
    <cellStyle name="Calculation 9 2 6 10 2" xfId="4794" xr:uid="{00000000-0005-0000-0000-0000F90F0000}"/>
    <cellStyle name="Calculation 9 2 6 11" xfId="4795" xr:uid="{00000000-0005-0000-0000-0000FA0F0000}"/>
    <cellStyle name="Calculation 9 2 6 11 2" xfId="4796" xr:uid="{00000000-0005-0000-0000-0000FB0F0000}"/>
    <cellStyle name="Calculation 9 2 6 12" xfId="4797" xr:uid="{00000000-0005-0000-0000-0000FC0F0000}"/>
    <cellStyle name="Calculation 9 2 6 12 2" xfId="4798" xr:uid="{00000000-0005-0000-0000-0000FD0F0000}"/>
    <cellStyle name="Calculation 9 2 6 13" xfId="4799" xr:uid="{00000000-0005-0000-0000-0000FE0F0000}"/>
    <cellStyle name="Calculation 9 2 6 13 2" xfId="4800" xr:uid="{00000000-0005-0000-0000-0000FF0F0000}"/>
    <cellStyle name="Calculation 9 2 6 14" xfId="4801" xr:uid="{00000000-0005-0000-0000-000000100000}"/>
    <cellStyle name="Calculation 9 2 6 14 2" xfId="4802" xr:uid="{00000000-0005-0000-0000-000001100000}"/>
    <cellStyle name="Calculation 9 2 6 15" xfId="4803" xr:uid="{00000000-0005-0000-0000-000002100000}"/>
    <cellStyle name="Calculation 9 2 6 15 2" xfId="4804" xr:uid="{00000000-0005-0000-0000-000003100000}"/>
    <cellStyle name="Calculation 9 2 6 16" xfId="4805" xr:uid="{00000000-0005-0000-0000-000004100000}"/>
    <cellStyle name="Calculation 9 2 6 16 2" xfId="4806" xr:uid="{00000000-0005-0000-0000-000005100000}"/>
    <cellStyle name="Calculation 9 2 6 17" xfId="4807" xr:uid="{00000000-0005-0000-0000-000006100000}"/>
    <cellStyle name="Calculation 9 2 6 17 2" xfId="4808" xr:uid="{00000000-0005-0000-0000-000007100000}"/>
    <cellStyle name="Calculation 9 2 6 18" xfId="4809" xr:uid="{00000000-0005-0000-0000-000008100000}"/>
    <cellStyle name="Calculation 9 2 6 18 2" xfId="4810" xr:uid="{00000000-0005-0000-0000-000009100000}"/>
    <cellStyle name="Calculation 9 2 6 19" xfId="4811" xr:uid="{00000000-0005-0000-0000-00000A100000}"/>
    <cellStyle name="Calculation 9 2 6 2" xfId="4812" xr:uid="{00000000-0005-0000-0000-00000B100000}"/>
    <cellStyle name="Calculation 9 2 6 2 10" xfId="4813" xr:uid="{00000000-0005-0000-0000-00000C100000}"/>
    <cellStyle name="Calculation 9 2 6 2 10 2" xfId="4814" xr:uid="{00000000-0005-0000-0000-00000D100000}"/>
    <cellStyle name="Calculation 9 2 6 2 11" xfId="4815" xr:uid="{00000000-0005-0000-0000-00000E100000}"/>
    <cellStyle name="Calculation 9 2 6 2 11 2" xfId="4816" xr:uid="{00000000-0005-0000-0000-00000F100000}"/>
    <cellStyle name="Calculation 9 2 6 2 12" xfId="4817" xr:uid="{00000000-0005-0000-0000-000010100000}"/>
    <cellStyle name="Calculation 9 2 6 2 12 2" xfId="4818" xr:uid="{00000000-0005-0000-0000-000011100000}"/>
    <cellStyle name="Calculation 9 2 6 2 13" xfId="4819" xr:uid="{00000000-0005-0000-0000-000012100000}"/>
    <cellStyle name="Calculation 9 2 6 2 13 2" xfId="4820" xr:uid="{00000000-0005-0000-0000-000013100000}"/>
    <cellStyle name="Calculation 9 2 6 2 14" xfId="4821" xr:uid="{00000000-0005-0000-0000-000014100000}"/>
    <cellStyle name="Calculation 9 2 6 2 14 2" xfId="4822" xr:uid="{00000000-0005-0000-0000-000015100000}"/>
    <cellStyle name="Calculation 9 2 6 2 15" xfId="4823" xr:uid="{00000000-0005-0000-0000-000016100000}"/>
    <cellStyle name="Calculation 9 2 6 2 15 2" xfId="4824" xr:uid="{00000000-0005-0000-0000-000017100000}"/>
    <cellStyle name="Calculation 9 2 6 2 16" xfId="4825" xr:uid="{00000000-0005-0000-0000-000018100000}"/>
    <cellStyle name="Calculation 9 2 6 2 16 2" xfId="4826" xr:uid="{00000000-0005-0000-0000-000019100000}"/>
    <cellStyle name="Calculation 9 2 6 2 17" xfId="4827" xr:uid="{00000000-0005-0000-0000-00001A100000}"/>
    <cellStyle name="Calculation 9 2 6 2 17 2" xfId="4828" xr:uid="{00000000-0005-0000-0000-00001B100000}"/>
    <cellStyle name="Calculation 9 2 6 2 18" xfId="4829" xr:uid="{00000000-0005-0000-0000-00001C100000}"/>
    <cellStyle name="Calculation 9 2 6 2 2" xfId="4830" xr:uid="{00000000-0005-0000-0000-00001D100000}"/>
    <cellStyle name="Calculation 9 2 6 2 2 2" xfId="4831" xr:uid="{00000000-0005-0000-0000-00001E100000}"/>
    <cellStyle name="Calculation 9 2 6 2 3" xfId="4832" xr:uid="{00000000-0005-0000-0000-00001F100000}"/>
    <cellStyle name="Calculation 9 2 6 2 3 2" xfId="4833" xr:uid="{00000000-0005-0000-0000-000020100000}"/>
    <cellStyle name="Calculation 9 2 6 2 4" xfId="4834" xr:uid="{00000000-0005-0000-0000-000021100000}"/>
    <cellStyle name="Calculation 9 2 6 2 4 2" xfId="4835" xr:uid="{00000000-0005-0000-0000-000022100000}"/>
    <cellStyle name="Calculation 9 2 6 2 5" xfId="4836" xr:uid="{00000000-0005-0000-0000-000023100000}"/>
    <cellStyle name="Calculation 9 2 6 2 5 2" xfId="4837" xr:uid="{00000000-0005-0000-0000-000024100000}"/>
    <cellStyle name="Calculation 9 2 6 2 6" xfId="4838" xr:uid="{00000000-0005-0000-0000-000025100000}"/>
    <cellStyle name="Calculation 9 2 6 2 6 2" xfId="4839" xr:uid="{00000000-0005-0000-0000-000026100000}"/>
    <cellStyle name="Calculation 9 2 6 2 7" xfId="4840" xr:uid="{00000000-0005-0000-0000-000027100000}"/>
    <cellStyle name="Calculation 9 2 6 2 7 2" xfId="4841" xr:uid="{00000000-0005-0000-0000-000028100000}"/>
    <cellStyle name="Calculation 9 2 6 2 8" xfId="4842" xr:uid="{00000000-0005-0000-0000-000029100000}"/>
    <cellStyle name="Calculation 9 2 6 2 8 2" xfId="4843" xr:uid="{00000000-0005-0000-0000-00002A100000}"/>
    <cellStyle name="Calculation 9 2 6 2 9" xfId="4844" xr:uid="{00000000-0005-0000-0000-00002B100000}"/>
    <cellStyle name="Calculation 9 2 6 2 9 2" xfId="4845" xr:uid="{00000000-0005-0000-0000-00002C100000}"/>
    <cellStyle name="Calculation 9 2 6 3" xfId="4846" xr:uid="{00000000-0005-0000-0000-00002D100000}"/>
    <cellStyle name="Calculation 9 2 6 3 10" xfId="4847" xr:uid="{00000000-0005-0000-0000-00002E100000}"/>
    <cellStyle name="Calculation 9 2 6 3 10 2" xfId="4848" xr:uid="{00000000-0005-0000-0000-00002F100000}"/>
    <cellStyle name="Calculation 9 2 6 3 11" xfId="4849" xr:uid="{00000000-0005-0000-0000-000030100000}"/>
    <cellStyle name="Calculation 9 2 6 3 11 2" xfId="4850" xr:uid="{00000000-0005-0000-0000-000031100000}"/>
    <cellStyle name="Calculation 9 2 6 3 12" xfId="4851" xr:uid="{00000000-0005-0000-0000-000032100000}"/>
    <cellStyle name="Calculation 9 2 6 3 12 2" xfId="4852" xr:uid="{00000000-0005-0000-0000-000033100000}"/>
    <cellStyle name="Calculation 9 2 6 3 13" xfId="4853" xr:uid="{00000000-0005-0000-0000-000034100000}"/>
    <cellStyle name="Calculation 9 2 6 3 13 2" xfId="4854" xr:uid="{00000000-0005-0000-0000-000035100000}"/>
    <cellStyle name="Calculation 9 2 6 3 14" xfId="4855" xr:uid="{00000000-0005-0000-0000-000036100000}"/>
    <cellStyle name="Calculation 9 2 6 3 14 2" xfId="4856" xr:uid="{00000000-0005-0000-0000-000037100000}"/>
    <cellStyle name="Calculation 9 2 6 3 15" xfId="4857" xr:uid="{00000000-0005-0000-0000-000038100000}"/>
    <cellStyle name="Calculation 9 2 6 3 15 2" xfId="4858" xr:uid="{00000000-0005-0000-0000-000039100000}"/>
    <cellStyle name="Calculation 9 2 6 3 16" xfId="4859" xr:uid="{00000000-0005-0000-0000-00003A100000}"/>
    <cellStyle name="Calculation 9 2 6 3 2" xfId="4860" xr:uid="{00000000-0005-0000-0000-00003B100000}"/>
    <cellStyle name="Calculation 9 2 6 3 2 2" xfId="4861" xr:uid="{00000000-0005-0000-0000-00003C100000}"/>
    <cellStyle name="Calculation 9 2 6 3 3" xfId="4862" xr:uid="{00000000-0005-0000-0000-00003D100000}"/>
    <cellStyle name="Calculation 9 2 6 3 3 2" xfId="4863" xr:uid="{00000000-0005-0000-0000-00003E100000}"/>
    <cellStyle name="Calculation 9 2 6 3 4" xfId="4864" xr:uid="{00000000-0005-0000-0000-00003F100000}"/>
    <cellStyle name="Calculation 9 2 6 3 4 2" xfId="4865" xr:uid="{00000000-0005-0000-0000-000040100000}"/>
    <cellStyle name="Calculation 9 2 6 3 5" xfId="4866" xr:uid="{00000000-0005-0000-0000-000041100000}"/>
    <cellStyle name="Calculation 9 2 6 3 5 2" xfId="4867" xr:uid="{00000000-0005-0000-0000-000042100000}"/>
    <cellStyle name="Calculation 9 2 6 3 6" xfId="4868" xr:uid="{00000000-0005-0000-0000-000043100000}"/>
    <cellStyle name="Calculation 9 2 6 3 6 2" xfId="4869" xr:uid="{00000000-0005-0000-0000-000044100000}"/>
    <cellStyle name="Calculation 9 2 6 3 7" xfId="4870" xr:uid="{00000000-0005-0000-0000-000045100000}"/>
    <cellStyle name="Calculation 9 2 6 3 7 2" xfId="4871" xr:uid="{00000000-0005-0000-0000-000046100000}"/>
    <cellStyle name="Calculation 9 2 6 3 8" xfId="4872" xr:uid="{00000000-0005-0000-0000-000047100000}"/>
    <cellStyle name="Calculation 9 2 6 3 8 2" xfId="4873" xr:uid="{00000000-0005-0000-0000-000048100000}"/>
    <cellStyle name="Calculation 9 2 6 3 9" xfId="4874" xr:uid="{00000000-0005-0000-0000-000049100000}"/>
    <cellStyle name="Calculation 9 2 6 3 9 2" xfId="4875" xr:uid="{00000000-0005-0000-0000-00004A100000}"/>
    <cellStyle name="Calculation 9 2 6 4" xfId="4876" xr:uid="{00000000-0005-0000-0000-00004B100000}"/>
    <cellStyle name="Calculation 9 2 6 4 10" xfId="4877" xr:uid="{00000000-0005-0000-0000-00004C100000}"/>
    <cellStyle name="Calculation 9 2 6 4 10 2" xfId="4878" xr:uid="{00000000-0005-0000-0000-00004D100000}"/>
    <cellStyle name="Calculation 9 2 6 4 11" xfId="4879" xr:uid="{00000000-0005-0000-0000-00004E100000}"/>
    <cellStyle name="Calculation 9 2 6 4 11 2" xfId="4880" xr:uid="{00000000-0005-0000-0000-00004F100000}"/>
    <cellStyle name="Calculation 9 2 6 4 12" xfId="4881" xr:uid="{00000000-0005-0000-0000-000050100000}"/>
    <cellStyle name="Calculation 9 2 6 4 12 2" xfId="4882" xr:uid="{00000000-0005-0000-0000-000051100000}"/>
    <cellStyle name="Calculation 9 2 6 4 13" xfId="4883" xr:uid="{00000000-0005-0000-0000-000052100000}"/>
    <cellStyle name="Calculation 9 2 6 4 13 2" xfId="4884" xr:uid="{00000000-0005-0000-0000-000053100000}"/>
    <cellStyle name="Calculation 9 2 6 4 14" xfId="4885" xr:uid="{00000000-0005-0000-0000-000054100000}"/>
    <cellStyle name="Calculation 9 2 6 4 14 2" xfId="4886" xr:uid="{00000000-0005-0000-0000-000055100000}"/>
    <cellStyle name="Calculation 9 2 6 4 15" xfId="4887" xr:uid="{00000000-0005-0000-0000-000056100000}"/>
    <cellStyle name="Calculation 9 2 6 4 15 2" xfId="4888" xr:uid="{00000000-0005-0000-0000-000057100000}"/>
    <cellStyle name="Calculation 9 2 6 4 16" xfId="4889" xr:uid="{00000000-0005-0000-0000-000058100000}"/>
    <cellStyle name="Calculation 9 2 6 4 2" xfId="4890" xr:uid="{00000000-0005-0000-0000-000059100000}"/>
    <cellStyle name="Calculation 9 2 6 4 2 2" xfId="4891" xr:uid="{00000000-0005-0000-0000-00005A100000}"/>
    <cellStyle name="Calculation 9 2 6 4 3" xfId="4892" xr:uid="{00000000-0005-0000-0000-00005B100000}"/>
    <cellStyle name="Calculation 9 2 6 4 3 2" xfId="4893" xr:uid="{00000000-0005-0000-0000-00005C100000}"/>
    <cellStyle name="Calculation 9 2 6 4 4" xfId="4894" xr:uid="{00000000-0005-0000-0000-00005D100000}"/>
    <cellStyle name="Calculation 9 2 6 4 4 2" xfId="4895" xr:uid="{00000000-0005-0000-0000-00005E100000}"/>
    <cellStyle name="Calculation 9 2 6 4 5" xfId="4896" xr:uid="{00000000-0005-0000-0000-00005F100000}"/>
    <cellStyle name="Calculation 9 2 6 4 5 2" xfId="4897" xr:uid="{00000000-0005-0000-0000-000060100000}"/>
    <cellStyle name="Calculation 9 2 6 4 6" xfId="4898" xr:uid="{00000000-0005-0000-0000-000061100000}"/>
    <cellStyle name="Calculation 9 2 6 4 6 2" xfId="4899" xr:uid="{00000000-0005-0000-0000-000062100000}"/>
    <cellStyle name="Calculation 9 2 6 4 7" xfId="4900" xr:uid="{00000000-0005-0000-0000-000063100000}"/>
    <cellStyle name="Calculation 9 2 6 4 7 2" xfId="4901" xr:uid="{00000000-0005-0000-0000-000064100000}"/>
    <cellStyle name="Calculation 9 2 6 4 8" xfId="4902" xr:uid="{00000000-0005-0000-0000-000065100000}"/>
    <cellStyle name="Calculation 9 2 6 4 8 2" xfId="4903" xr:uid="{00000000-0005-0000-0000-000066100000}"/>
    <cellStyle name="Calculation 9 2 6 4 9" xfId="4904" xr:uid="{00000000-0005-0000-0000-000067100000}"/>
    <cellStyle name="Calculation 9 2 6 4 9 2" xfId="4905" xr:uid="{00000000-0005-0000-0000-000068100000}"/>
    <cellStyle name="Calculation 9 2 6 5" xfId="4906" xr:uid="{00000000-0005-0000-0000-000069100000}"/>
    <cellStyle name="Calculation 9 2 6 5 10" xfId="4907" xr:uid="{00000000-0005-0000-0000-00006A100000}"/>
    <cellStyle name="Calculation 9 2 6 5 10 2" xfId="4908" xr:uid="{00000000-0005-0000-0000-00006B100000}"/>
    <cellStyle name="Calculation 9 2 6 5 11" xfId="4909" xr:uid="{00000000-0005-0000-0000-00006C100000}"/>
    <cellStyle name="Calculation 9 2 6 5 11 2" xfId="4910" xr:uid="{00000000-0005-0000-0000-00006D100000}"/>
    <cellStyle name="Calculation 9 2 6 5 12" xfId="4911" xr:uid="{00000000-0005-0000-0000-00006E100000}"/>
    <cellStyle name="Calculation 9 2 6 5 12 2" xfId="4912" xr:uid="{00000000-0005-0000-0000-00006F100000}"/>
    <cellStyle name="Calculation 9 2 6 5 13" xfId="4913" xr:uid="{00000000-0005-0000-0000-000070100000}"/>
    <cellStyle name="Calculation 9 2 6 5 13 2" xfId="4914" xr:uid="{00000000-0005-0000-0000-000071100000}"/>
    <cellStyle name="Calculation 9 2 6 5 14" xfId="4915" xr:uid="{00000000-0005-0000-0000-000072100000}"/>
    <cellStyle name="Calculation 9 2 6 5 14 2" xfId="4916" xr:uid="{00000000-0005-0000-0000-000073100000}"/>
    <cellStyle name="Calculation 9 2 6 5 15" xfId="4917" xr:uid="{00000000-0005-0000-0000-000074100000}"/>
    <cellStyle name="Calculation 9 2 6 5 2" xfId="4918" xr:uid="{00000000-0005-0000-0000-000075100000}"/>
    <cellStyle name="Calculation 9 2 6 5 2 2" xfId="4919" xr:uid="{00000000-0005-0000-0000-000076100000}"/>
    <cellStyle name="Calculation 9 2 6 5 3" xfId="4920" xr:uid="{00000000-0005-0000-0000-000077100000}"/>
    <cellStyle name="Calculation 9 2 6 5 3 2" xfId="4921" xr:uid="{00000000-0005-0000-0000-000078100000}"/>
    <cellStyle name="Calculation 9 2 6 5 4" xfId="4922" xr:uid="{00000000-0005-0000-0000-000079100000}"/>
    <cellStyle name="Calculation 9 2 6 5 4 2" xfId="4923" xr:uid="{00000000-0005-0000-0000-00007A100000}"/>
    <cellStyle name="Calculation 9 2 6 5 5" xfId="4924" xr:uid="{00000000-0005-0000-0000-00007B100000}"/>
    <cellStyle name="Calculation 9 2 6 5 5 2" xfId="4925" xr:uid="{00000000-0005-0000-0000-00007C100000}"/>
    <cellStyle name="Calculation 9 2 6 5 6" xfId="4926" xr:uid="{00000000-0005-0000-0000-00007D100000}"/>
    <cellStyle name="Calculation 9 2 6 5 6 2" xfId="4927" xr:uid="{00000000-0005-0000-0000-00007E100000}"/>
    <cellStyle name="Calculation 9 2 6 5 7" xfId="4928" xr:uid="{00000000-0005-0000-0000-00007F100000}"/>
    <cellStyle name="Calculation 9 2 6 5 7 2" xfId="4929" xr:uid="{00000000-0005-0000-0000-000080100000}"/>
    <cellStyle name="Calculation 9 2 6 5 8" xfId="4930" xr:uid="{00000000-0005-0000-0000-000081100000}"/>
    <cellStyle name="Calculation 9 2 6 5 8 2" xfId="4931" xr:uid="{00000000-0005-0000-0000-000082100000}"/>
    <cellStyle name="Calculation 9 2 6 5 9" xfId="4932" xr:uid="{00000000-0005-0000-0000-000083100000}"/>
    <cellStyle name="Calculation 9 2 6 5 9 2" xfId="4933" xr:uid="{00000000-0005-0000-0000-000084100000}"/>
    <cellStyle name="Calculation 9 2 6 6" xfId="4934" xr:uid="{00000000-0005-0000-0000-000085100000}"/>
    <cellStyle name="Calculation 9 2 6 6 2" xfId="4935" xr:uid="{00000000-0005-0000-0000-000086100000}"/>
    <cellStyle name="Calculation 9 2 6 7" xfId="4936" xr:uid="{00000000-0005-0000-0000-000087100000}"/>
    <cellStyle name="Calculation 9 2 6 7 2" xfId="4937" xr:uid="{00000000-0005-0000-0000-000088100000}"/>
    <cellStyle name="Calculation 9 2 6 8" xfId="4938" xr:uid="{00000000-0005-0000-0000-000089100000}"/>
    <cellStyle name="Calculation 9 2 6 8 2" xfId="4939" xr:uid="{00000000-0005-0000-0000-00008A100000}"/>
    <cellStyle name="Calculation 9 2 6 9" xfId="4940" xr:uid="{00000000-0005-0000-0000-00008B100000}"/>
    <cellStyle name="Calculation 9 2 6 9 2" xfId="4941" xr:uid="{00000000-0005-0000-0000-00008C100000}"/>
    <cellStyle name="Calculation 9 2 7" xfId="4942" xr:uid="{00000000-0005-0000-0000-00008D100000}"/>
    <cellStyle name="Calculation 9 2 7 10" xfId="4943" xr:uid="{00000000-0005-0000-0000-00008E100000}"/>
    <cellStyle name="Calculation 9 2 7 10 2" xfId="4944" xr:uid="{00000000-0005-0000-0000-00008F100000}"/>
    <cellStyle name="Calculation 9 2 7 11" xfId="4945" xr:uid="{00000000-0005-0000-0000-000090100000}"/>
    <cellStyle name="Calculation 9 2 7 11 2" xfId="4946" xr:uid="{00000000-0005-0000-0000-000091100000}"/>
    <cellStyle name="Calculation 9 2 7 12" xfId="4947" xr:uid="{00000000-0005-0000-0000-000092100000}"/>
    <cellStyle name="Calculation 9 2 7 12 2" xfId="4948" xr:uid="{00000000-0005-0000-0000-000093100000}"/>
    <cellStyle name="Calculation 9 2 7 13" xfId="4949" xr:uid="{00000000-0005-0000-0000-000094100000}"/>
    <cellStyle name="Calculation 9 2 7 13 2" xfId="4950" xr:uid="{00000000-0005-0000-0000-000095100000}"/>
    <cellStyle name="Calculation 9 2 7 14" xfId="4951" xr:uid="{00000000-0005-0000-0000-000096100000}"/>
    <cellStyle name="Calculation 9 2 7 14 2" xfId="4952" xr:uid="{00000000-0005-0000-0000-000097100000}"/>
    <cellStyle name="Calculation 9 2 7 15" xfId="4953" xr:uid="{00000000-0005-0000-0000-000098100000}"/>
    <cellStyle name="Calculation 9 2 7 15 2" xfId="4954" xr:uid="{00000000-0005-0000-0000-000099100000}"/>
    <cellStyle name="Calculation 9 2 7 16" xfId="4955" xr:uid="{00000000-0005-0000-0000-00009A100000}"/>
    <cellStyle name="Calculation 9 2 7 16 2" xfId="4956" xr:uid="{00000000-0005-0000-0000-00009B100000}"/>
    <cellStyle name="Calculation 9 2 7 17" xfId="4957" xr:uid="{00000000-0005-0000-0000-00009C100000}"/>
    <cellStyle name="Calculation 9 2 7 17 2" xfId="4958" xr:uid="{00000000-0005-0000-0000-00009D100000}"/>
    <cellStyle name="Calculation 9 2 7 18" xfId="4959" xr:uid="{00000000-0005-0000-0000-00009E100000}"/>
    <cellStyle name="Calculation 9 2 7 2" xfId="4960" xr:uid="{00000000-0005-0000-0000-00009F100000}"/>
    <cellStyle name="Calculation 9 2 7 2 10" xfId="4961" xr:uid="{00000000-0005-0000-0000-0000A0100000}"/>
    <cellStyle name="Calculation 9 2 7 2 10 2" xfId="4962" xr:uid="{00000000-0005-0000-0000-0000A1100000}"/>
    <cellStyle name="Calculation 9 2 7 2 11" xfId="4963" xr:uid="{00000000-0005-0000-0000-0000A2100000}"/>
    <cellStyle name="Calculation 9 2 7 2 11 2" xfId="4964" xr:uid="{00000000-0005-0000-0000-0000A3100000}"/>
    <cellStyle name="Calculation 9 2 7 2 12" xfId="4965" xr:uid="{00000000-0005-0000-0000-0000A4100000}"/>
    <cellStyle name="Calculation 9 2 7 2 12 2" xfId="4966" xr:uid="{00000000-0005-0000-0000-0000A5100000}"/>
    <cellStyle name="Calculation 9 2 7 2 13" xfId="4967" xr:uid="{00000000-0005-0000-0000-0000A6100000}"/>
    <cellStyle name="Calculation 9 2 7 2 13 2" xfId="4968" xr:uid="{00000000-0005-0000-0000-0000A7100000}"/>
    <cellStyle name="Calculation 9 2 7 2 14" xfId="4969" xr:uid="{00000000-0005-0000-0000-0000A8100000}"/>
    <cellStyle name="Calculation 9 2 7 2 14 2" xfId="4970" xr:uid="{00000000-0005-0000-0000-0000A9100000}"/>
    <cellStyle name="Calculation 9 2 7 2 15" xfId="4971" xr:uid="{00000000-0005-0000-0000-0000AA100000}"/>
    <cellStyle name="Calculation 9 2 7 2 15 2" xfId="4972" xr:uid="{00000000-0005-0000-0000-0000AB100000}"/>
    <cellStyle name="Calculation 9 2 7 2 16" xfId="4973" xr:uid="{00000000-0005-0000-0000-0000AC100000}"/>
    <cellStyle name="Calculation 9 2 7 2 16 2" xfId="4974" xr:uid="{00000000-0005-0000-0000-0000AD100000}"/>
    <cellStyle name="Calculation 9 2 7 2 17" xfId="4975" xr:uid="{00000000-0005-0000-0000-0000AE100000}"/>
    <cellStyle name="Calculation 9 2 7 2 17 2" xfId="4976" xr:uid="{00000000-0005-0000-0000-0000AF100000}"/>
    <cellStyle name="Calculation 9 2 7 2 18" xfId="4977" xr:uid="{00000000-0005-0000-0000-0000B0100000}"/>
    <cellStyle name="Calculation 9 2 7 2 2" xfId="4978" xr:uid="{00000000-0005-0000-0000-0000B1100000}"/>
    <cellStyle name="Calculation 9 2 7 2 2 2" xfId="4979" xr:uid="{00000000-0005-0000-0000-0000B2100000}"/>
    <cellStyle name="Calculation 9 2 7 2 3" xfId="4980" xr:uid="{00000000-0005-0000-0000-0000B3100000}"/>
    <cellStyle name="Calculation 9 2 7 2 3 2" xfId="4981" xr:uid="{00000000-0005-0000-0000-0000B4100000}"/>
    <cellStyle name="Calculation 9 2 7 2 4" xfId="4982" xr:uid="{00000000-0005-0000-0000-0000B5100000}"/>
    <cellStyle name="Calculation 9 2 7 2 4 2" xfId="4983" xr:uid="{00000000-0005-0000-0000-0000B6100000}"/>
    <cellStyle name="Calculation 9 2 7 2 5" xfId="4984" xr:uid="{00000000-0005-0000-0000-0000B7100000}"/>
    <cellStyle name="Calculation 9 2 7 2 5 2" xfId="4985" xr:uid="{00000000-0005-0000-0000-0000B8100000}"/>
    <cellStyle name="Calculation 9 2 7 2 6" xfId="4986" xr:uid="{00000000-0005-0000-0000-0000B9100000}"/>
    <cellStyle name="Calculation 9 2 7 2 6 2" xfId="4987" xr:uid="{00000000-0005-0000-0000-0000BA100000}"/>
    <cellStyle name="Calculation 9 2 7 2 7" xfId="4988" xr:uid="{00000000-0005-0000-0000-0000BB100000}"/>
    <cellStyle name="Calculation 9 2 7 2 7 2" xfId="4989" xr:uid="{00000000-0005-0000-0000-0000BC100000}"/>
    <cellStyle name="Calculation 9 2 7 2 8" xfId="4990" xr:uid="{00000000-0005-0000-0000-0000BD100000}"/>
    <cellStyle name="Calculation 9 2 7 2 8 2" xfId="4991" xr:uid="{00000000-0005-0000-0000-0000BE100000}"/>
    <cellStyle name="Calculation 9 2 7 2 9" xfId="4992" xr:uid="{00000000-0005-0000-0000-0000BF100000}"/>
    <cellStyle name="Calculation 9 2 7 2 9 2" xfId="4993" xr:uid="{00000000-0005-0000-0000-0000C0100000}"/>
    <cellStyle name="Calculation 9 2 7 3" xfId="4994" xr:uid="{00000000-0005-0000-0000-0000C1100000}"/>
    <cellStyle name="Calculation 9 2 7 3 10" xfId="4995" xr:uid="{00000000-0005-0000-0000-0000C2100000}"/>
    <cellStyle name="Calculation 9 2 7 3 10 2" xfId="4996" xr:uid="{00000000-0005-0000-0000-0000C3100000}"/>
    <cellStyle name="Calculation 9 2 7 3 11" xfId="4997" xr:uid="{00000000-0005-0000-0000-0000C4100000}"/>
    <cellStyle name="Calculation 9 2 7 3 11 2" xfId="4998" xr:uid="{00000000-0005-0000-0000-0000C5100000}"/>
    <cellStyle name="Calculation 9 2 7 3 12" xfId="4999" xr:uid="{00000000-0005-0000-0000-0000C6100000}"/>
    <cellStyle name="Calculation 9 2 7 3 12 2" xfId="5000" xr:uid="{00000000-0005-0000-0000-0000C7100000}"/>
    <cellStyle name="Calculation 9 2 7 3 13" xfId="5001" xr:uid="{00000000-0005-0000-0000-0000C8100000}"/>
    <cellStyle name="Calculation 9 2 7 3 13 2" xfId="5002" xr:uid="{00000000-0005-0000-0000-0000C9100000}"/>
    <cellStyle name="Calculation 9 2 7 3 14" xfId="5003" xr:uid="{00000000-0005-0000-0000-0000CA100000}"/>
    <cellStyle name="Calculation 9 2 7 3 14 2" xfId="5004" xr:uid="{00000000-0005-0000-0000-0000CB100000}"/>
    <cellStyle name="Calculation 9 2 7 3 15" xfId="5005" xr:uid="{00000000-0005-0000-0000-0000CC100000}"/>
    <cellStyle name="Calculation 9 2 7 3 15 2" xfId="5006" xr:uid="{00000000-0005-0000-0000-0000CD100000}"/>
    <cellStyle name="Calculation 9 2 7 3 16" xfId="5007" xr:uid="{00000000-0005-0000-0000-0000CE100000}"/>
    <cellStyle name="Calculation 9 2 7 3 2" xfId="5008" xr:uid="{00000000-0005-0000-0000-0000CF100000}"/>
    <cellStyle name="Calculation 9 2 7 3 2 2" xfId="5009" xr:uid="{00000000-0005-0000-0000-0000D0100000}"/>
    <cellStyle name="Calculation 9 2 7 3 3" xfId="5010" xr:uid="{00000000-0005-0000-0000-0000D1100000}"/>
    <cellStyle name="Calculation 9 2 7 3 3 2" xfId="5011" xr:uid="{00000000-0005-0000-0000-0000D2100000}"/>
    <cellStyle name="Calculation 9 2 7 3 4" xfId="5012" xr:uid="{00000000-0005-0000-0000-0000D3100000}"/>
    <cellStyle name="Calculation 9 2 7 3 4 2" xfId="5013" xr:uid="{00000000-0005-0000-0000-0000D4100000}"/>
    <cellStyle name="Calculation 9 2 7 3 5" xfId="5014" xr:uid="{00000000-0005-0000-0000-0000D5100000}"/>
    <cellStyle name="Calculation 9 2 7 3 5 2" xfId="5015" xr:uid="{00000000-0005-0000-0000-0000D6100000}"/>
    <cellStyle name="Calculation 9 2 7 3 6" xfId="5016" xr:uid="{00000000-0005-0000-0000-0000D7100000}"/>
    <cellStyle name="Calculation 9 2 7 3 6 2" xfId="5017" xr:uid="{00000000-0005-0000-0000-0000D8100000}"/>
    <cellStyle name="Calculation 9 2 7 3 7" xfId="5018" xr:uid="{00000000-0005-0000-0000-0000D9100000}"/>
    <cellStyle name="Calculation 9 2 7 3 7 2" xfId="5019" xr:uid="{00000000-0005-0000-0000-0000DA100000}"/>
    <cellStyle name="Calculation 9 2 7 3 8" xfId="5020" xr:uid="{00000000-0005-0000-0000-0000DB100000}"/>
    <cellStyle name="Calculation 9 2 7 3 8 2" xfId="5021" xr:uid="{00000000-0005-0000-0000-0000DC100000}"/>
    <cellStyle name="Calculation 9 2 7 3 9" xfId="5022" xr:uid="{00000000-0005-0000-0000-0000DD100000}"/>
    <cellStyle name="Calculation 9 2 7 3 9 2" xfId="5023" xr:uid="{00000000-0005-0000-0000-0000DE100000}"/>
    <cellStyle name="Calculation 9 2 7 4" xfId="5024" xr:uid="{00000000-0005-0000-0000-0000DF100000}"/>
    <cellStyle name="Calculation 9 2 7 4 10" xfId="5025" xr:uid="{00000000-0005-0000-0000-0000E0100000}"/>
    <cellStyle name="Calculation 9 2 7 4 10 2" xfId="5026" xr:uid="{00000000-0005-0000-0000-0000E1100000}"/>
    <cellStyle name="Calculation 9 2 7 4 11" xfId="5027" xr:uid="{00000000-0005-0000-0000-0000E2100000}"/>
    <cellStyle name="Calculation 9 2 7 4 11 2" xfId="5028" xr:uid="{00000000-0005-0000-0000-0000E3100000}"/>
    <cellStyle name="Calculation 9 2 7 4 12" xfId="5029" xr:uid="{00000000-0005-0000-0000-0000E4100000}"/>
    <cellStyle name="Calculation 9 2 7 4 12 2" xfId="5030" xr:uid="{00000000-0005-0000-0000-0000E5100000}"/>
    <cellStyle name="Calculation 9 2 7 4 13" xfId="5031" xr:uid="{00000000-0005-0000-0000-0000E6100000}"/>
    <cellStyle name="Calculation 9 2 7 4 13 2" xfId="5032" xr:uid="{00000000-0005-0000-0000-0000E7100000}"/>
    <cellStyle name="Calculation 9 2 7 4 14" xfId="5033" xr:uid="{00000000-0005-0000-0000-0000E8100000}"/>
    <cellStyle name="Calculation 9 2 7 4 14 2" xfId="5034" xr:uid="{00000000-0005-0000-0000-0000E9100000}"/>
    <cellStyle name="Calculation 9 2 7 4 15" xfId="5035" xr:uid="{00000000-0005-0000-0000-0000EA100000}"/>
    <cellStyle name="Calculation 9 2 7 4 15 2" xfId="5036" xr:uid="{00000000-0005-0000-0000-0000EB100000}"/>
    <cellStyle name="Calculation 9 2 7 4 16" xfId="5037" xr:uid="{00000000-0005-0000-0000-0000EC100000}"/>
    <cellStyle name="Calculation 9 2 7 4 2" xfId="5038" xr:uid="{00000000-0005-0000-0000-0000ED100000}"/>
    <cellStyle name="Calculation 9 2 7 4 2 2" xfId="5039" xr:uid="{00000000-0005-0000-0000-0000EE100000}"/>
    <cellStyle name="Calculation 9 2 7 4 3" xfId="5040" xr:uid="{00000000-0005-0000-0000-0000EF100000}"/>
    <cellStyle name="Calculation 9 2 7 4 3 2" xfId="5041" xr:uid="{00000000-0005-0000-0000-0000F0100000}"/>
    <cellStyle name="Calculation 9 2 7 4 4" xfId="5042" xr:uid="{00000000-0005-0000-0000-0000F1100000}"/>
    <cellStyle name="Calculation 9 2 7 4 4 2" xfId="5043" xr:uid="{00000000-0005-0000-0000-0000F2100000}"/>
    <cellStyle name="Calculation 9 2 7 4 5" xfId="5044" xr:uid="{00000000-0005-0000-0000-0000F3100000}"/>
    <cellStyle name="Calculation 9 2 7 4 5 2" xfId="5045" xr:uid="{00000000-0005-0000-0000-0000F4100000}"/>
    <cellStyle name="Calculation 9 2 7 4 6" xfId="5046" xr:uid="{00000000-0005-0000-0000-0000F5100000}"/>
    <cellStyle name="Calculation 9 2 7 4 6 2" xfId="5047" xr:uid="{00000000-0005-0000-0000-0000F6100000}"/>
    <cellStyle name="Calculation 9 2 7 4 7" xfId="5048" xr:uid="{00000000-0005-0000-0000-0000F7100000}"/>
    <cellStyle name="Calculation 9 2 7 4 7 2" xfId="5049" xr:uid="{00000000-0005-0000-0000-0000F8100000}"/>
    <cellStyle name="Calculation 9 2 7 4 8" xfId="5050" xr:uid="{00000000-0005-0000-0000-0000F9100000}"/>
    <cellStyle name="Calculation 9 2 7 4 8 2" xfId="5051" xr:uid="{00000000-0005-0000-0000-0000FA100000}"/>
    <cellStyle name="Calculation 9 2 7 4 9" xfId="5052" xr:uid="{00000000-0005-0000-0000-0000FB100000}"/>
    <cellStyle name="Calculation 9 2 7 4 9 2" xfId="5053" xr:uid="{00000000-0005-0000-0000-0000FC100000}"/>
    <cellStyle name="Calculation 9 2 7 5" xfId="5054" xr:uid="{00000000-0005-0000-0000-0000FD100000}"/>
    <cellStyle name="Calculation 9 2 7 5 10" xfId="5055" xr:uid="{00000000-0005-0000-0000-0000FE100000}"/>
    <cellStyle name="Calculation 9 2 7 5 10 2" xfId="5056" xr:uid="{00000000-0005-0000-0000-0000FF100000}"/>
    <cellStyle name="Calculation 9 2 7 5 11" xfId="5057" xr:uid="{00000000-0005-0000-0000-000000110000}"/>
    <cellStyle name="Calculation 9 2 7 5 11 2" xfId="5058" xr:uid="{00000000-0005-0000-0000-000001110000}"/>
    <cellStyle name="Calculation 9 2 7 5 12" xfId="5059" xr:uid="{00000000-0005-0000-0000-000002110000}"/>
    <cellStyle name="Calculation 9 2 7 5 12 2" xfId="5060" xr:uid="{00000000-0005-0000-0000-000003110000}"/>
    <cellStyle name="Calculation 9 2 7 5 13" xfId="5061" xr:uid="{00000000-0005-0000-0000-000004110000}"/>
    <cellStyle name="Calculation 9 2 7 5 13 2" xfId="5062" xr:uid="{00000000-0005-0000-0000-000005110000}"/>
    <cellStyle name="Calculation 9 2 7 5 14" xfId="5063" xr:uid="{00000000-0005-0000-0000-000006110000}"/>
    <cellStyle name="Calculation 9 2 7 5 2" xfId="5064" xr:uid="{00000000-0005-0000-0000-000007110000}"/>
    <cellStyle name="Calculation 9 2 7 5 2 2" xfId="5065" xr:uid="{00000000-0005-0000-0000-000008110000}"/>
    <cellStyle name="Calculation 9 2 7 5 3" xfId="5066" xr:uid="{00000000-0005-0000-0000-000009110000}"/>
    <cellStyle name="Calculation 9 2 7 5 3 2" xfId="5067" xr:uid="{00000000-0005-0000-0000-00000A110000}"/>
    <cellStyle name="Calculation 9 2 7 5 4" xfId="5068" xr:uid="{00000000-0005-0000-0000-00000B110000}"/>
    <cellStyle name="Calculation 9 2 7 5 4 2" xfId="5069" xr:uid="{00000000-0005-0000-0000-00000C110000}"/>
    <cellStyle name="Calculation 9 2 7 5 5" xfId="5070" xr:uid="{00000000-0005-0000-0000-00000D110000}"/>
    <cellStyle name="Calculation 9 2 7 5 5 2" xfId="5071" xr:uid="{00000000-0005-0000-0000-00000E110000}"/>
    <cellStyle name="Calculation 9 2 7 5 6" xfId="5072" xr:uid="{00000000-0005-0000-0000-00000F110000}"/>
    <cellStyle name="Calculation 9 2 7 5 6 2" xfId="5073" xr:uid="{00000000-0005-0000-0000-000010110000}"/>
    <cellStyle name="Calculation 9 2 7 5 7" xfId="5074" xr:uid="{00000000-0005-0000-0000-000011110000}"/>
    <cellStyle name="Calculation 9 2 7 5 7 2" xfId="5075" xr:uid="{00000000-0005-0000-0000-000012110000}"/>
    <cellStyle name="Calculation 9 2 7 5 8" xfId="5076" xr:uid="{00000000-0005-0000-0000-000013110000}"/>
    <cellStyle name="Calculation 9 2 7 5 8 2" xfId="5077" xr:uid="{00000000-0005-0000-0000-000014110000}"/>
    <cellStyle name="Calculation 9 2 7 5 9" xfId="5078" xr:uid="{00000000-0005-0000-0000-000015110000}"/>
    <cellStyle name="Calculation 9 2 7 5 9 2" xfId="5079" xr:uid="{00000000-0005-0000-0000-000016110000}"/>
    <cellStyle name="Calculation 9 2 7 6" xfId="5080" xr:uid="{00000000-0005-0000-0000-000017110000}"/>
    <cellStyle name="Calculation 9 2 7 6 2" xfId="5081" xr:uid="{00000000-0005-0000-0000-000018110000}"/>
    <cellStyle name="Calculation 9 2 7 7" xfId="5082" xr:uid="{00000000-0005-0000-0000-000019110000}"/>
    <cellStyle name="Calculation 9 2 7 7 2" xfId="5083" xr:uid="{00000000-0005-0000-0000-00001A110000}"/>
    <cellStyle name="Calculation 9 2 7 8" xfId="5084" xr:uid="{00000000-0005-0000-0000-00001B110000}"/>
    <cellStyle name="Calculation 9 2 7 8 2" xfId="5085" xr:uid="{00000000-0005-0000-0000-00001C110000}"/>
    <cellStyle name="Calculation 9 2 7 9" xfId="5086" xr:uid="{00000000-0005-0000-0000-00001D110000}"/>
    <cellStyle name="Calculation 9 2 7 9 2" xfId="5087" xr:uid="{00000000-0005-0000-0000-00001E110000}"/>
    <cellStyle name="Calculation 9 2 8" xfId="5088" xr:uid="{00000000-0005-0000-0000-00001F110000}"/>
    <cellStyle name="Calculation 9 2 8 10" xfId="5089" xr:uid="{00000000-0005-0000-0000-000020110000}"/>
    <cellStyle name="Calculation 9 2 8 10 2" xfId="5090" xr:uid="{00000000-0005-0000-0000-000021110000}"/>
    <cellStyle name="Calculation 9 2 8 11" xfId="5091" xr:uid="{00000000-0005-0000-0000-000022110000}"/>
    <cellStyle name="Calculation 9 2 8 11 2" xfId="5092" xr:uid="{00000000-0005-0000-0000-000023110000}"/>
    <cellStyle name="Calculation 9 2 8 12" xfId="5093" xr:uid="{00000000-0005-0000-0000-000024110000}"/>
    <cellStyle name="Calculation 9 2 8 12 2" xfId="5094" xr:uid="{00000000-0005-0000-0000-000025110000}"/>
    <cellStyle name="Calculation 9 2 8 13" xfId="5095" xr:uid="{00000000-0005-0000-0000-000026110000}"/>
    <cellStyle name="Calculation 9 2 8 13 2" xfId="5096" xr:uid="{00000000-0005-0000-0000-000027110000}"/>
    <cellStyle name="Calculation 9 2 8 14" xfId="5097" xr:uid="{00000000-0005-0000-0000-000028110000}"/>
    <cellStyle name="Calculation 9 2 8 14 2" xfId="5098" xr:uid="{00000000-0005-0000-0000-000029110000}"/>
    <cellStyle name="Calculation 9 2 8 15" xfId="5099" xr:uid="{00000000-0005-0000-0000-00002A110000}"/>
    <cellStyle name="Calculation 9 2 8 15 2" xfId="5100" xr:uid="{00000000-0005-0000-0000-00002B110000}"/>
    <cellStyle name="Calculation 9 2 8 16" xfId="5101" xr:uid="{00000000-0005-0000-0000-00002C110000}"/>
    <cellStyle name="Calculation 9 2 8 16 2" xfId="5102" xr:uid="{00000000-0005-0000-0000-00002D110000}"/>
    <cellStyle name="Calculation 9 2 8 17" xfId="5103" xr:uid="{00000000-0005-0000-0000-00002E110000}"/>
    <cellStyle name="Calculation 9 2 8 17 2" xfId="5104" xr:uid="{00000000-0005-0000-0000-00002F110000}"/>
    <cellStyle name="Calculation 9 2 8 18" xfId="5105" xr:uid="{00000000-0005-0000-0000-000030110000}"/>
    <cellStyle name="Calculation 9 2 8 2" xfId="5106" xr:uid="{00000000-0005-0000-0000-000031110000}"/>
    <cellStyle name="Calculation 9 2 8 2 10" xfId="5107" xr:uid="{00000000-0005-0000-0000-000032110000}"/>
    <cellStyle name="Calculation 9 2 8 2 10 2" xfId="5108" xr:uid="{00000000-0005-0000-0000-000033110000}"/>
    <cellStyle name="Calculation 9 2 8 2 11" xfId="5109" xr:uid="{00000000-0005-0000-0000-000034110000}"/>
    <cellStyle name="Calculation 9 2 8 2 11 2" xfId="5110" xr:uid="{00000000-0005-0000-0000-000035110000}"/>
    <cellStyle name="Calculation 9 2 8 2 12" xfId="5111" xr:uid="{00000000-0005-0000-0000-000036110000}"/>
    <cellStyle name="Calculation 9 2 8 2 12 2" xfId="5112" xr:uid="{00000000-0005-0000-0000-000037110000}"/>
    <cellStyle name="Calculation 9 2 8 2 13" xfId="5113" xr:uid="{00000000-0005-0000-0000-000038110000}"/>
    <cellStyle name="Calculation 9 2 8 2 13 2" xfId="5114" xr:uid="{00000000-0005-0000-0000-000039110000}"/>
    <cellStyle name="Calculation 9 2 8 2 14" xfId="5115" xr:uid="{00000000-0005-0000-0000-00003A110000}"/>
    <cellStyle name="Calculation 9 2 8 2 14 2" xfId="5116" xr:uid="{00000000-0005-0000-0000-00003B110000}"/>
    <cellStyle name="Calculation 9 2 8 2 15" xfId="5117" xr:uid="{00000000-0005-0000-0000-00003C110000}"/>
    <cellStyle name="Calculation 9 2 8 2 15 2" xfId="5118" xr:uid="{00000000-0005-0000-0000-00003D110000}"/>
    <cellStyle name="Calculation 9 2 8 2 16" xfId="5119" xr:uid="{00000000-0005-0000-0000-00003E110000}"/>
    <cellStyle name="Calculation 9 2 8 2 16 2" xfId="5120" xr:uid="{00000000-0005-0000-0000-00003F110000}"/>
    <cellStyle name="Calculation 9 2 8 2 17" xfId="5121" xr:uid="{00000000-0005-0000-0000-000040110000}"/>
    <cellStyle name="Calculation 9 2 8 2 17 2" xfId="5122" xr:uid="{00000000-0005-0000-0000-000041110000}"/>
    <cellStyle name="Calculation 9 2 8 2 18" xfId="5123" xr:uid="{00000000-0005-0000-0000-000042110000}"/>
    <cellStyle name="Calculation 9 2 8 2 2" xfId="5124" xr:uid="{00000000-0005-0000-0000-000043110000}"/>
    <cellStyle name="Calculation 9 2 8 2 2 2" xfId="5125" xr:uid="{00000000-0005-0000-0000-000044110000}"/>
    <cellStyle name="Calculation 9 2 8 2 3" xfId="5126" xr:uid="{00000000-0005-0000-0000-000045110000}"/>
    <cellStyle name="Calculation 9 2 8 2 3 2" xfId="5127" xr:uid="{00000000-0005-0000-0000-000046110000}"/>
    <cellStyle name="Calculation 9 2 8 2 4" xfId="5128" xr:uid="{00000000-0005-0000-0000-000047110000}"/>
    <cellStyle name="Calculation 9 2 8 2 4 2" xfId="5129" xr:uid="{00000000-0005-0000-0000-000048110000}"/>
    <cellStyle name="Calculation 9 2 8 2 5" xfId="5130" xr:uid="{00000000-0005-0000-0000-000049110000}"/>
    <cellStyle name="Calculation 9 2 8 2 5 2" xfId="5131" xr:uid="{00000000-0005-0000-0000-00004A110000}"/>
    <cellStyle name="Calculation 9 2 8 2 6" xfId="5132" xr:uid="{00000000-0005-0000-0000-00004B110000}"/>
    <cellStyle name="Calculation 9 2 8 2 6 2" xfId="5133" xr:uid="{00000000-0005-0000-0000-00004C110000}"/>
    <cellStyle name="Calculation 9 2 8 2 7" xfId="5134" xr:uid="{00000000-0005-0000-0000-00004D110000}"/>
    <cellStyle name="Calculation 9 2 8 2 7 2" xfId="5135" xr:uid="{00000000-0005-0000-0000-00004E110000}"/>
    <cellStyle name="Calculation 9 2 8 2 8" xfId="5136" xr:uid="{00000000-0005-0000-0000-00004F110000}"/>
    <cellStyle name="Calculation 9 2 8 2 8 2" xfId="5137" xr:uid="{00000000-0005-0000-0000-000050110000}"/>
    <cellStyle name="Calculation 9 2 8 2 9" xfId="5138" xr:uid="{00000000-0005-0000-0000-000051110000}"/>
    <cellStyle name="Calculation 9 2 8 2 9 2" xfId="5139" xr:uid="{00000000-0005-0000-0000-000052110000}"/>
    <cellStyle name="Calculation 9 2 8 3" xfId="5140" xr:uid="{00000000-0005-0000-0000-000053110000}"/>
    <cellStyle name="Calculation 9 2 8 3 10" xfId="5141" xr:uid="{00000000-0005-0000-0000-000054110000}"/>
    <cellStyle name="Calculation 9 2 8 3 10 2" xfId="5142" xr:uid="{00000000-0005-0000-0000-000055110000}"/>
    <cellStyle name="Calculation 9 2 8 3 11" xfId="5143" xr:uid="{00000000-0005-0000-0000-000056110000}"/>
    <cellStyle name="Calculation 9 2 8 3 11 2" xfId="5144" xr:uid="{00000000-0005-0000-0000-000057110000}"/>
    <cellStyle name="Calculation 9 2 8 3 12" xfId="5145" xr:uid="{00000000-0005-0000-0000-000058110000}"/>
    <cellStyle name="Calculation 9 2 8 3 12 2" xfId="5146" xr:uid="{00000000-0005-0000-0000-000059110000}"/>
    <cellStyle name="Calculation 9 2 8 3 13" xfId="5147" xr:uid="{00000000-0005-0000-0000-00005A110000}"/>
    <cellStyle name="Calculation 9 2 8 3 13 2" xfId="5148" xr:uid="{00000000-0005-0000-0000-00005B110000}"/>
    <cellStyle name="Calculation 9 2 8 3 14" xfId="5149" xr:uid="{00000000-0005-0000-0000-00005C110000}"/>
    <cellStyle name="Calculation 9 2 8 3 14 2" xfId="5150" xr:uid="{00000000-0005-0000-0000-00005D110000}"/>
    <cellStyle name="Calculation 9 2 8 3 15" xfId="5151" xr:uid="{00000000-0005-0000-0000-00005E110000}"/>
    <cellStyle name="Calculation 9 2 8 3 15 2" xfId="5152" xr:uid="{00000000-0005-0000-0000-00005F110000}"/>
    <cellStyle name="Calculation 9 2 8 3 16" xfId="5153" xr:uid="{00000000-0005-0000-0000-000060110000}"/>
    <cellStyle name="Calculation 9 2 8 3 2" xfId="5154" xr:uid="{00000000-0005-0000-0000-000061110000}"/>
    <cellStyle name="Calculation 9 2 8 3 2 2" xfId="5155" xr:uid="{00000000-0005-0000-0000-000062110000}"/>
    <cellStyle name="Calculation 9 2 8 3 3" xfId="5156" xr:uid="{00000000-0005-0000-0000-000063110000}"/>
    <cellStyle name="Calculation 9 2 8 3 3 2" xfId="5157" xr:uid="{00000000-0005-0000-0000-000064110000}"/>
    <cellStyle name="Calculation 9 2 8 3 4" xfId="5158" xr:uid="{00000000-0005-0000-0000-000065110000}"/>
    <cellStyle name="Calculation 9 2 8 3 4 2" xfId="5159" xr:uid="{00000000-0005-0000-0000-000066110000}"/>
    <cellStyle name="Calculation 9 2 8 3 5" xfId="5160" xr:uid="{00000000-0005-0000-0000-000067110000}"/>
    <cellStyle name="Calculation 9 2 8 3 5 2" xfId="5161" xr:uid="{00000000-0005-0000-0000-000068110000}"/>
    <cellStyle name="Calculation 9 2 8 3 6" xfId="5162" xr:uid="{00000000-0005-0000-0000-000069110000}"/>
    <cellStyle name="Calculation 9 2 8 3 6 2" xfId="5163" xr:uid="{00000000-0005-0000-0000-00006A110000}"/>
    <cellStyle name="Calculation 9 2 8 3 7" xfId="5164" xr:uid="{00000000-0005-0000-0000-00006B110000}"/>
    <cellStyle name="Calculation 9 2 8 3 7 2" xfId="5165" xr:uid="{00000000-0005-0000-0000-00006C110000}"/>
    <cellStyle name="Calculation 9 2 8 3 8" xfId="5166" xr:uid="{00000000-0005-0000-0000-00006D110000}"/>
    <cellStyle name="Calculation 9 2 8 3 8 2" xfId="5167" xr:uid="{00000000-0005-0000-0000-00006E110000}"/>
    <cellStyle name="Calculation 9 2 8 3 9" xfId="5168" xr:uid="{00000000-0005-0000-0000-00006F110000}"/>
    <cellStyle name="Calculation 9 2 8 3 9 2" xfId="5169" xr:uid="{00000000-0005-0000-0000-000070110000}"/>
    <cellStyle name="Calculation 9 2 8 4" xfId="5170" xr:uid="{00000000-0005-0000-0000-000071110000}"/>
    <cellStyle name="Calculation 9 2 8 4 10" xfId="5171" xr:uid="{00000000-0005-0000-0000-000072110000}"/>
    <cellStyle name="Calculation 9 2 8 4 10 2" xfId="5172" xr:uid="{00000000-0005-0000-0000-000073110000}"/>
    <cellStyle name="Calculation 9 2 8 4 11" xfId="5173" xr:uid="{00000000-0005-0000-0000-000074110000}"/>
    <cellStyle name="Calculation 9 2 8 4 11 2" xfId="5174" xr:uid="{00000000-0005-0000-0000-000075110000}"/>
    <cellStyle name="Calculation 9 2 8 4 12" xfId="5175" xr:uid="{00000000-0005-0000-0000-000076110000}"/>
    <cellStyle name="Calculation 9 2 8 4 12 2" xfId="5176" xr:uid="{00000000-0005-0000-0000-000077110000}"/>
    <cellStyle name="Calculation 9 2 8 4 13" xfId="5177" xr:uid="{00000000-0005-0000-0000-000078110000}"/>
    <cellStyle name="Calculation 9 2 8 4 13 2" xfId="5178" xr:uid="{00000000-0005-0000-0000-000079110000}"/>
    <cellStyle name="Calculation 9 2 8 4 14" xfId="5179" xr:uid="{00000000-0005-0000-0000-00007A110000}"/>
    <cellStyle name="Calculation 9 2 8 4 14 2" xfId="5180" xr:uid="{00000000-0005-0000-0000-00007B110000}"/>
    <cellStyle name="Calculation 9 2 8 4 15" xfId="5181" xr:uid="{00000000-0005-0000-0000-00007C110000}"/>
    <cellStyle name="Calculation 9 2 8 4 15 2" xfId="5182" xr:uid="{00000000-0005-0000-0000-00007D110000}"/>
    <cellStyle name="Calculation 9 2 8 4 16" xfId="5183" xr:uid="{00000000-0005-0000-0000-00007E110000}"/>
    <cellStyle name="Calculation 9 2 8 4 2" xfId="5184" xr:uid="{00000000-0005-0000-0000-00007F110000}"/>
    <cellStyle name="Calculation 9 2 8 4 2 2" xfId="5185" xr:uid="{00000000-0005-0000-0000-000080110000}"/>
    <cellStyle name="Calculation 9 2 8 4 3" xfId="5186" xr:uid="{00000000-0005-0000-0000-000081110000}"/>
    <cellStyle name="Calculation 9 2 8 4 3 2" xfId="5187" xr:uid="{00000000-0005-0000-0000-000082110000}"/>
    <cellStyle name="Calculation 9 2 8 4 4" xfId="5188" xr:uid="{00000000-0005-0000-0000-000083110000}"/>
    <cellStyle name="Calculation 9 2 8 4 4 2" xfId="5189" xr:uid="{00000000-0005-0000-0000-000084110000}"/>
    <cellStyle name="Calculation 9 2 8 4 5" xfId="5190" xr:uid="{00000000-0005-0000-0000-000085110000}"/>
    <cellStyle name="Calculation 9 2 8 4 5 2" xfId="5191" xr:uid="{00000000-0005-0000-0000-000086110000}"/>
    <cellStyle name="Calculation 9 2 8 4 6" xfId="5192" xr:uid="{00000000-0005-0000-0000-000087110000}"/>
    <cellStyle name="Calculation 9 2 8 4 6 2" xfId="5193" xr:uid="{00000000-0005-0000-0000-000088110000}"/>
    <cellStyle name="Calculation 9 2 8 4 7" xfId="5194" xr:uid="{00000000-0005-0000-0000-000089110000}"/>
    <cellStyle name="Calculation 9 2 8 4 7 2" xfId="5195" xr:uid="{00000000-0005-0000-0000-00008A110000}"/>
    <cellStyle name="Calculation 9 2 8 4 8" xfId="5196" xr:uid="{00000000-0005-0000-0000-00008B110000}"/>
    <cellStyle name="Calculation 9 2 8 4 8 2" xfId="5197" xr:uid="{00000000-0005-0000-0000-00008C110000}"/>
    <cellStyle name="Calculation 9 2 8 4 9" xfId="5198" xr:uid="{00000000-0005-0000-0000-00008D110000}"/>
    <cellStyle name="Calculation 9 2 8 4 9 2" xfId="5199" xr:uid="{00000000-0005-0000-0000-00008E110000}"/>
    <cellStyle name="Calculation 9 2 8 5" xfId="5200" xr:uid="{00000000-0005-0000-0000-00008F110000}"/>
    <cellStyle name="Calculation 9 2 8 5 10" xfId="5201" xr:uid="{00000000-0005-0000-0000-000090110000}"/>
    <cellStyle name="Calculation 9 2 8 5 10 2" xfId="5202" xr:uid="{00000000-0005-0000-0000-000091110000}"/>
    <cellStyle name="Calculation 9 2 8 5 11" xfId="5203" xr:uid="{00000000-0005-0000-0000-000092110000}"/>
    <cellStyle name="Calculation 9 2 8 5 11 2" xfId="5204" xr:uid="{00000000-0005-0000-0000-000093110000}"/>
    <cellStyle name="Calculation 9 2 8 5 12" xfId="5205" xr:uid="{00000000-0005-0000-0000-000094110000}"/>
    <cellStyle name="Calculation 9 2 8 5 12 2" xfId="5206" xr:uid="{00000000-0005-0000-0000-000095110000}"/>
    <cellStyle name="Calculation 9 2 8 5 13" xfId="5207" xr:uid="{00000000-0005-0000-0000-000096110000}"/>
    <cellStyle name="Calculation 9 2 8 5 13 2" xfId="5208" xr:uid="{00000000-0005-0000-0000-000097110000}"/>
    <cellStyle name="Calculation 9 2 8 5 14" xfId="5209" xr:uid="{00000000-0005-0000-0000-000098110000}"/>
    <cellStyle name="Calculation 9 2 8 5 2" xfId="5210" xr:uid="{00000000-0005-0000-0000-000099110000}"/>
    <cellStyle name="Calculation 9 2 8 5 2 2" xfId="5211" xr:uid="{00000000-0005-0000-0000-00009A110000}"/>
    <cellStyle name="Calculation 9 2 8 5 3" xfId="5212" xr:uid="{00000000-0005-0000-0000-00009B110000}"/>
    <cellStyle name="Calculation 9 2 8 5 3 2" xfId="5213" xr:uid="{00000000-0005-0000-0000-00009C110000}"/>
    <cellStyle name="Calculation 9 2 8 5 4" xfId="5214" xr:uid="{00000000-0005-0000-0000-00009D110000}"/>
    <cellStyle name="Calculation 9 2 8 5 4 2" xfId="5215" xr:uid="{00000000-0005-0000-0000-00009E110000}"/>
    <cellStyle name="Calculation 9 2 8 5 5" xfId="5216" xr:uid="{00000000-0005-0000-0000-00009F110000}"/>
    <cellStyle name="Calculation 9 2 8 5 5 2" xfId="5217" xr:uid="{00000000-0005-0000-0000-0000A0110000}"/>
    <cellStyle name="Calculation 9 2 8 5 6" xfId="5218" xr:uid="{00000000-0005-0000-0000-0000A1110000}"/>
    <cellStyle name="Calculation 9 2 8 5 6 2" xfId="5219" xr:uid="{00000000-0005-0000-0000-0000A2110000}"/>
    <cellStyle name="Calculation 9 2 8 5 7" xfId="5220" xr:uid="{00000000-0005-0000-0000-0000A3110000}"/>
    <cellStyle name="Calculation 9 2 8 5 7 2" xfId="5221" xr:uid="{00000000-0005-0000-0000-0000A4110000}"/>
    <cellStyle name="Calculation 9 2 8 5 8" xfId="5222" xr:uid="{00000000-0005-0000-0000-0000A5110000}"/>
    <cellStyle name="Calculation 9 2 8 5 8 2" xfId="5223" xr:uid="{00000000-0005-0000-0000-0000A6110000}"/>
    <cellStyle name="Calculation 9 2 8 5 9" xfId="5224" xr:uid="{00000000-0005-0000-0000-0000A7110000}"/>
    <cellStyle name="Calculation 9 2 8 5 9 2" xfId="5225" xr:uid="{00000000-0005-0000-0000-0000A8110000}"/>
    <cellStyle name="Calculation 9 2 8 6" xfId="5226" xr:uid="{00000000-0005-0000-0000-0000A9110000}"/>
    <cellStyle name="Calculation 9 2 8 6 2" xfId="5227" xr:uid="{00000000-0005-0000-0000-0000AA110000}"/>
    <cellStyle name="Calculation 9 2 8 7" xfId="5228" xr:uid="{00000000-0005-0000-0000-0000AB110000}"/>
    <cellStyle name="Calculation 9 2 8 7 2" xfId="5229" xr:uid="{00000000-0005-0000-0000-0000AC110000}"/>
    <cellStyle name="Calculation 9 2 8 8" xfId="5230" xr:uid="{00000000-0005-0000-0000-0000AD110000}"/>
    <cellStyle name="Calculation 9 2 8 8 2" xfId="5231" xr:uid="{00000000-0005-0000-0000-0000AE110000}"/>
    <cellStyle name="Calculation 9 2 8 9" xfId="5232" xr:uid="{00000000-0005-0000-0000-0000AF110000}"/>
    <cellStyle name="Calculation 9 2 8 9 2" xfId="5233" xr:uid="{00000000-0005-0000-0000-0000B0110000}"/>
    <cellStyle name="Calculation 9 2 9" xfId="5234" xr:uid="{00000000-0005-0000-0000-0000B1110000}"/>
    <cellStyle name="Calculation 9 2 9 10" xfId="5235" xr:uid="{00000000-0005-0000-0000-0000B2110000}"/>
    <cellStyle name="Calculation 9 2 9 10 2" xfId="5236" xr:uid="{00000000-0005-0000-0000-0000B3110000}"/>
    <cellStyle name="Calculation 9 2 9 11" xfId="5237" xr:uid="{00000000-0005-0000-0000-0000B4110000}"/>
    <cellStyle name="Calculation 9 2 9 11 2" xfId="5238" xr:uid="{00000000-0005-0000-0000-0000B5110000}"/>
    <cellStyle name="Calculation 9 2 9 12" xfId="5239" xr:uid="{00000000-0005-0000-0000-0000B6110000}"/>
    <cellStyle name="Calculation 9 2 9 12 2" xfId="5240" xr:uid="{00000000-0005-0000-0000-0000B7110000}"/>
    <cellStyle name="Calculation 9 2 9 13" xfId="5241" xr:uid="{00000000-0005-0000-0000-0000B8110000}"/>
    <cellStyle name="Calculation 9 2 9 13 2" xfId="5242" xr:uid="{00000000-0005-0000-0000-0000B9110000}"/>
    <cellStyle name="Calculation 9 2 9 14" xfId="5243" xr:uid="{00000000-0005-0000-0000-0000BA110000}"/>
    <cellStyle name="Calculation 9 2 9 14 2" xfId="5244" xr:uid="{00000000-0005-0000-0000-0000BB110000}"/>
    <cellStyle name="Calculation 9 2 9 15" xfId="5245" xr:uid="{00000000-0005-0000-0000-0000BC110000}"/>
    <cellStyle name="Calculation 9 2 9 15 2" xfId="5246" xr:uid="{00000000-0005-0000-0000-0000BD110000}"/>
    <cellStyle name="Calculation 9 2 9 16" xfId="5247" xr:uid="{00000000-0005-0000-0000-0000BE110000}"/>
    <cellStyle name="Calculation 9 2 9 16 2" xfId="5248" xr:uid="{00000000-0005-0000-0000-0000BF110000}"/>
    <cellStyle name="Calculation 9 2 9 17" xfId="5249" xr:uid="{00000000-0005-0000-0000-0000C0110000}"/>
    <cellStyle name="Calculation 9 2 9 17 2" xfId="5250" xr:uid="{00000000-0005-0000-0000-0000C1110000}"/>
    <cellStyle name="Calculation 9 2 9 18" xfId="5251" xr:uid="{00000000-0005-0000-0000-0000C2110000}"/>
    <cellStyle name="Calculation 9 2 9 2" xfId="5252" xr:uid="{00000000-0005-0000-0000-0000C3110000}"/>
    <cellStyle name="Calculation 9 2 9 2 2" xfId="5253" xr:uid="{00000000-0005-0000-0000-0000C4110000}"/>
    <cellStyle name="Calculation 9 2 9 3" xfId="5254" xr:uid="{00000000-0005-0000-0000-0000C5110000}"/>
    <cellStyle name="Calculation 9 2 9 3 2" xfId="5255" xr:uid="{00000000-0005-0000-0000-0000C6110000}"/>
    <cellStyle name="Calculation 9 2 9 4" xfId="5256" xr:uid="{00000000-0005-0000-0000-0000C7110000}"/>
    <cellStyle name="Calculation 9 2 9 4 2" xfId="5257" xr:uid="{00000000-0005-0000-0000-0000C8110000}"/>
    <cellStyle name="Calculation 9 2 9 5" xfId="5258" xr:uid="{00000000-0005-0000-0000-0000C9110000}"/>
    <cellStyle name="Calculation 9 2 9 5 2" xfId="5259" xr:uid="{00000000-0005-0000-0000-0000CA110000}"/>
    <cellStyle name="Calculation 9 2 9 6" xfId="5260" xr:uid="{00000000-0005-0000-0000-0000CB110000}"/>
    <cellStyle name="Calculation 9 2 9 6 2" xfId="5261" xr:uid="{00000000-0005-0000-0000-0000CC110000}"/>
    <cellStyle name="Calculation 9 2 9 7" xfId="5262" xr:uid="{00000000-0005-0000-0000-0000CD110000}"/>
    <cellStyle name="Calculation 9 2 9 7 2" xfId="5263" xr:uid="{00000000-0005-0000-0000-0000CE110000}"/>
    <cellStyle name="Calculation 9 2 9 8" xfId="5264" xr:uid="{00000000-0005-0000-0000-0000CF110000}"/>
    <cellStyle name="Calculation 9 2 9 8 2" xfId="5265" xr:uid="{00000000-0005-0000-0000-0000D0110000}"/>
    <cellStyle name="Calculation 9 2 9 9" xfId="5266" xr:uid="{00000000-0005-0000-0000-0000D1110000}"/>
    <cellStyle name="Calculation 9 2 9 9 2" xfId="5267" xr:uid="{00000000-0005-0000-0000-0000D2110000}"/>
    <cellStyle name="Calculation 9 20" xfId="5268" xr:uid="{00000000-0005-0000-0000-0000D3110000}"/>
    <cellStyle name="Calculation 9 20 2" xfId="5269" xr:uid="{00000000-0005-0000-0000-0000D4110000}"/>
    <cellStyle name="Calculation 9 21" xfId="5270" xr:uid="{00000000-0005-0000-0000-0000D5110000}"/>
    <cellStyle name="Calculation 9 21 2" xfId="5271" xr:uid="{00000000-0005-0000-0000-0000D6110000}"/>
    <cellStyle name="Calculation 9 22" xfId="5272" xr:uid="{00000000-0005-0000-0000-0000D7110000}"/>
    <cellStyle name="Calculation 9 22 2" xfId="5273" xr:uid="{00000000-0005-0000-0000-0000D8110000}"/>
    <cellStyle name="Calculation 9 23" xfId="5274" xr:uid="{00000000-0005-0000-0000-0000D9110000}"/>
    <cellStyle name="Calculation 9 23 2" xfId="5275" xr:uid="{00000000-0005-0000-0000-0000DA110000}"/>
    <cellStyle name="Calculation 9 24" xfId="5276" xr:uid="{00000000-0005-0000-0000-0000DB110000}"/>
    <cellStyle name="Calculation 9 24 2" xfId="5277" xr:uid="{00000000-0005-0000-0000-0000DC110000}"/>
    <cellStyle name="Calculation 9 25" xfId="5278" xr:uid="{00000000-0005-0000-0000-0000DD110000}"/>
    <cellStyle name="Calculation 9 25 2" xfId="5279" xr:uid="{00000000-0005-0000-0000-0000DE110000}"/>
    <cellStyle name="Calculation 9 26" xfId="5280" xr:uid="{00000000-0005-0000-0000-0000DF110000}"/>
    <cellStyle name="Calculation 9 26 2" xfId="5281" xr:uid="{00000000-0005-0000-0000-0000E0110000}"/>
    <cellStyle name="Calculation 9 27" xfId="5282" xr:uid="{00000000-0005-0000-0000-0000E1110000}"/>
    <cellStyle name="Calculation 9 27 2" xfId="5283" xr:uid="{00000000-0005-0000-0000-0000E2110000}"/>
    <cellStyle name="Calculation 9 28" xfId="5284" xr:uid="{00000000-0005-0000-0000-0000E3110000}"/>
    <cellStyle name="Calculation 9 3" xfId="5285" xr:uid="{00000000-0005-0000-0000-0000E4110000}"/>
    <cellStyle name="Calculation 9 3 10" xfId="5286" xr:uid="{00000000-0005-0000-0000-0000E5110000}"/>
    <cellStyle name="Calculation 9 3 10 2" xfId="5287" xr:uid="{00000000-0005-0000-0000-0000E6110000}"/>
    <cellStyle name="Calculation 9 3 11" xfId="5288" xr:uid="{00000000-0005-0000-0000-0000E7110000}"/>
    <cellStyle name="Calculation 9 3 11 2" xfId="5289" xr:uid="{00000000-0005-0000-0000-0000E8110000}"/>
    <cellStyle name="Calculation 9 3 12" xfId="5290" xr:uid="{00000000-0005-0000-0000-0000E9110000}"/>
    <cellStyle name="Calculation 9 3 12 2" xfId="5291" xr:uid="{00000000-0005-0000-0000-0000EA110000}"/>
    <cellStyle name="Calculation 9 3 13" xfId="5292" xr:uid="{00000000-0005-0000-0000-0000EB110000}"/>
    <cellStyle name="Calculation 9 3 13 2" xfId="5293" xr:uid="{00000000-0005-0000-0000-0000EC110000}"/>
    <cellStyle name="Calculation 9 3 14" xfId="5294" xr:uid="{00000000-0005-0000-0000-0000ED110000}"/>
    <cellStyle name="Calculation 9 3 14 2" xfId="5295" xr:uid="{00000000-0005-0000-0000-0000EE110000}"/>
    <cellStyle name="Calculation 9 3 15" xfId="5296" xr:uid="{00000000-0005-0000-0000-0000EF110000}"/>
    <cellStyle name="Calculation 9 3 15 2" xfId="5297" xr:uid="{00000000-0005-0000-0000-0000F0110000}"/>
    <cellStyle name="Calculation 9 3 16" xfId="5298" xr:uid="{00000000-0005-0000-0000-0000F1110000}"/>
    <cellStyle name="Calculation 9 3 16 2" xfId="5299" xr:uid="{00000000-0005-0000-0000-0000F2110000}"/>
    <cellStyle name="Calculation 9 3 17" xfId="5300" xr:uid="{00000000-0005-0000-0000-0000F3110000}"/>
    <cellStyle name="Calculation 9 3 17 2" xfId="5301" xr:uid="{00000000-0005-0000-0000-0000F4110000}"/>
    <cellStyle name="Calculation 9 3 18" xfId="5302" xr:uid="{00000000-0005-0000-0000-0000F5110000}"/>
    <cellStyle name="Calculation 9 3 18 2" xfId="5303" xr:uid="{00000000-0005-0000-0000-0000F6110000}"/>
    <cellStyle name="Calculation 9 3 19" xfId="5304" xr:uid="{00000000-0005-0000-0000-0000F7110000}"/>
    <cellStyle name="Calculation 9 3 19 2" xfId="5305" xr:uid="{00000000-0005-0000-0000-0000F8110000}"/>
    <cellStyle name="Calculation 9 3 2" xfId="5306" xr:uid="{00000000-0005-0000-0000-0000F9110000}"/>
    <cellStyle name="Calculation 9 3 2 10" xfId="5307" xr:uid="{00000000-0005-0000-0000-0000FA110000}"/>
    <cellStyle name="Calculation 9 3 2 10 2" xfId="5308" xr:uid="{00000000-0005-0000-0000-0000FB110000}"/>
    <cellStyle name="Calculation 9 3 2 11" xfId="5309" xr:uid="{00000000-0005-0000-0000-0000FC110000}"/>
    <cellStyle name="Calculation 9 3 2 11 2" xfId="5310" xr:uid="{00000000-0005-0000-0000-0000FD110000}"/>
    <cellStyle name="Calculation 9 3 2 12" xfId="5311" xr:uid="{00000000-0005-0000-0000-0000FE110000}"/>
    <cellStyle name="Calculation 9 3 2 12 2" xfId="5312" xr:uid="{00000000-0005-0000-0000-0000FF110000}"/>
    <cellStyle name="Calculation 9 3 2 13" xfId="5313" xr:uid="{00000000-0005-0000-0000-000000120000}"/>
    <cellStyle name="Calculation 9 3 2 13 2" xfId="5314" xr:uid="{00000000-0005-0000-0000-000001120000}"/>
    <cellStyle name="Calculation 9 3 2 14" xfId="5315" xr:uid="{00000000-0005-0000-0000-000002120000}"/>
    <cellStyle name="Calculation 9 3 2 14 2" xfId="5316" xr:uid="{00000000-0005-0000-0000-000003120000}"/>
    <cellStyle name="Calculation 9 3 2 15" xfId="5317" xr:uid="{00000000-0005-0000-0000-000004120000}"/>
    <cellStyle name="Calculation 9 3 2 15 2" xfId="5318" xr:uid="{00000000-0005-0000-0000-000005120000}"/>
    <cellStyle name="Calculation 9 3 2 16" xfId="5319" xr:uid="{00000000-0005-0000-0000-000006120000}"/>
    <cellStyle name="Calculation 9 3 2 16 2" xfId="5320" xr:uid="{00000000-0005-0000-0000-000007120000}"/>
    <cellStyle name="Calculation 9 3 2 17" xfId="5321" xr:uid="{00000000-0005-0000-0000-000008120000}"/>
    <cellStyle name="Calculation 9 3 2 17 2" xfId="5322" xr:uid="{00000000-0005-0000-0000-000009120000}"/>
    <cellStyle name="Calculation 9 3 2 18" xfId="5323" xr:uid="{00000000-0005-0000-0000-00000A120000}"/>
    <cellStyle name="Calculation 9 3 2 18 2" xfId="5324" xr:uid="{00000000-0005-0000-0000-00000B120000}"/>
    <cellStyle name="Calculation 9 3 2 19" xfId="5325" xr:uid="{00000000-0005-0000-0000-00000C120000}"/>
    <cellStyle name="Calculation 9 3 2 2" xfId="5326" xr:uid="{00000000-0005-0000-0000-00000D120000}"/>
    <cellStyle name="Calculation 9 3 2 2 2" xfId="5327" xr:uid="{00000000-0005-0000-0000-00000E120000}"/>
    <cellStyle name="Calculation 9 3 2 3" xfId="5328" xr:uid="{00000000-0005-0000-0000-00000F120000}"/>
    <cellStyle name="Calculation 9 3 2 3 2" xfId="5329" xr:uid="{00000000-0005-0000-0000-000010120000}"/>
    <cellStyle name="Calculation 9 3 2 4" xfId="5330" xr:uid="{00000000-0005-0000-0000-000011120000}"/>
    <cellStyle name="Calculation 9 3 2 4 2" xfId="5331" xr:uid="{00000000-0005-0000-0000-000012120000}"/>
    <cellStyle name="Calculation 9 3 2 5" xfId="5332" xr:uid="{00000000-0005-0000-0000-000013120000}"/>
    <cellStyle name="Calculation 9 3 2 5 2" xfId="5333" xr:uid="{00000000-0005-0000-0000-000014120000}"/>
    <cellStyle name="Calculation 9 3 2 6" xfId="5334" xr:uid="{00000000-0005-0000-0000-000015120000}"/>
    <cellStyle name="Calculation 9 3 2 6 2" xfId="5335" xr:uid="{00000000-0005-0000-0000-000016120000}"/>
    <cellStyle name="Calculation 9 3 2 7" xfId="5336" xr:uid="{00000000-0005-0000-0000-000017120000}"/>
    <cellStyle name="Calculation 9 3 2 7 2" xfId="5337" xr:uid="{00000000-0005-0000-0000-000018120000}"/>
    <cellStyle name="Calculation 9 3 2 8" xfId="5338" xr:uid="{00000000-0005-0000-0000-000019120000}"/>
    <cellStyle name="Calculation 9 3 2 8 2" xfId="5339" xr:uid="{00000000-0005-0000-0000-00001A120000}"/>
    <cellStyle name="Calculation 9 3 2 9" xfId="5340" xr:uid="{00000000-0005-0000-0000-00001B120000}"/>
    <cellStyle name="Calculation 9 3 2 9 2" xfId="5341" xr:uid="{00000000-0005-0000-0000-00001C120000}"/>
    <cellStyle name="Calculation 9 3 20" xfId="5342" xr:uid="{00000000-0005-0000-0000-00001D120000}"/>
    <cellStyle name="Calculation 9 3 3" xfId="5343" xr:uid="{00000000-0005-0000-0000-00001E120000}"/>
    <cellStyle name="Calculation 9 3 3 10" xfId="5344" xr:uid="{00000000-0005-0000-0000-00001F120000}"/>
    <cellStyle name="Calculation 9 3 3 10 2" xfId="5345" xr:uid="{00000000-0005-0000-0000-000020120000}"/>
    <cellStyle name="Calculation 9 3 3 11" xfId="5346" xr:uid="{00000000-0005-0000-0000-000021120000}"/>
    <cellStyle name="Calculation 9 3 3 11 2" xfId="5347" xr:uid="{00000000-0005-0000-0000-000022120000}"/>
    <cellStyle name="Calculation 9 3 3 12" xfId="5348" xr:uid="{00000000-0005-0000-0000-000023120000}"/>
    <cellStyle name="Calculation 9 3 3 12 2" xfId="5349" xr:uid="{00000000-0005-0000-0000-000024120000}"/>
    <cellStyle name="Calculation 9 3 3 13" xfId="5350" xr:uid="{00000000-0005-0000-0000-000025120000}"/>
    <cellStyle name="Calculation 9 3 3 13 2" xfId="5351" xr:uid="{00000000-0005-0000-0000-000026120000}"/>
    <cellStyle name="Calculation 9 3 3 14" xfId="5352" xr:uid="{00000000-0005-0000-0000-000027120000}"/>
    <cellStyle name="Calculation 9 3 3 14 2" xfId="5353" xr:uid="{00000000-0005-0000-0000-000028120000}"/>
    <cellStyle name="Calculation 9 3 3 15" xfId="5354" xr:uid="{00000000-0005-0000-0000-000029120000}"/>
    <cellStyle name="Calculation 9 3 3 15 2" xfId="5355" xr:uid="{00000000-0005-0000-0000-00002A120000}"/>
    <cellStyle name="Calculation 9 3 3 16" xfId="5356" xr:uid="{00000000-0005-0000-0000-00002B120000}"/>
    <cellStyle name="Calculation 9 3 3 16 2" xfId="5357" xr:uid="{00000000-0005-0000-0000-00002C120000}"/>
    <cellStyle name="Calculation 9 3 3 17" xfId="5358" xr:uid="{00000000-0005-0000-0000-00002D120000}"/>
    <cellStyle name="Calculation 9 3 3 17 2" xfId="5359" xr:uid="{00000000-0005-0000-0000-00002E120000}"/>
    <cellStyle name="Calculation 9 3 3 18" xfId="5360" xr:uid="{00000000-0005-0000-0000-00002F120000}"/>
    <cellStyle name="Calculation 9 3 3 18 2" xfId="5361" xr:uid="{00000000-0005-0000-0000-000030120000}"/>
    <cellStyle name="Calculation 9 3 3 19" xfId="5362" xr:uid="{00000000-0005-0000-0000-000031120000}"/>
    <cellStyle name="Calculation 9 3 3 2" xfId="5363" xr:uid="{00000000-0005-0000-0000-000032120000}"/>
    <cellStyle name="Calculation 9 3 3 2 2" xfId="5364" xr:uid="{00000000-0005-0000-0000-000033120000}"/>
    <cellStyle name="Calculation 9 3 3 3" xfId="5365" xr:uid="{00000000-0005-0000-0000-000034120000}"/>
    <cellStyle name="Calculation 9 3 3 3 2" xfId="5366" xr:uid="{00000000-0005-0000-0000-000035120000}"/>
    <cellStyle name="Calculation 9 3 3 4" xfId="5367" xr:uid="{00000000-0005-0000-0000-000036120000}"/>
    <cellStyle name="Calculation 9 3 3 4 2" xfId="5368" xr:uid="{00000000-0005-0000-0000-000037120000}"/>
    <cellStyle name="Calculation 9 3 3 5" xfId="5369" xr:uid="{00000000-0005-0000-0000-000038120000}"/>
    <cellStyle name="Calculation 9 3 3 5 2" xfId="5370" xr:uid="{00000000-0005-0000-0000-000039120000}"/>
    <cellStyle name="Calculation 9 3 3 6" xfId="5371" xr:uid="{00000000-0005-0000-0000-00003A120000}"/>
    <cellStyle name="Calculation 9 3 3 6 2" xfId="5372" xr:uid="{00000000-0005-0000-0000-00003B120000}"/>
    <cellStyle name="Calculation 9 3 3 7" xfId="5373" xr:uid="{00000000-0005-0000-0000-00003C120000}"/>
    <cellStyle name="Calculation 9 3 3 7 2" xfId="5374" xr:uid="{00000000-0005-0000-0000-00003D120000}"/>
    <cellStyle name="Calculation 9 3 3 8" xfId="5375" xr:uid="{00000000-0005-0000-0000-00003E120000}"/>
    <cellStyle name="Calculation 9 3 3 8 2" xfId="5376" xr:uid="{00000000-0005-0000-0000-00003F120000}"/>
    <cellStyle name="Calculation 9 3 3 9" xfId="5377" xr:uid="{00000000-0005-0000-0000-000040120000}"/>
    <cellStyle name="Calculation 9 3 3 9 2" xfId="5378" xr:uid="{00000000-0005-0000-0000-000041120000}"/>
    <cellStyle name="Calculation 9 3 4" xfId="5379" xr:uid="{00000000-0005-0000-0000-000042120000}"/>
    <cellStyle name="Calculation 9 3 4 10" xfId="5380" xr:uid="{00000000-0005-0000-0000-000043120000}"/>
    <cellStyle name="Calculation 9 3 4 10 2" xfId="5381" xr:uid="{00000000-0005-0000-0000-000044120000}"/>
    <cellStyle name="Calculation 9 3 4 11" xfId="5382" xr:uid="{00000000-0005-0000-0000-000045120000}"/>
    <cellStyle name="Calculation 9 3 4 11 2" xfId="5383" xr:uid="{00000000-0005-0000-0000-000046120000}"/>
    <cellStyle name="Calculation 9 3 4 12" xfId="5384" xr:uid="{00000000-0005-0000-0000-000047120000}"/>
    <cellStyle name="Calculation 9 3 4 12 2" xfId="5385" xr:uid="{00000000-0005-0000-0000-000048120000}"/>
    <cellStyle name="Calculation 9 3 4 13" xfId="5386" xr:uid="{00000000-0005-0000-0000-000049120000}"/>
    <cellStyle name="Calculation 9 3 4 13 2" xfId="5387" xr:uid="{00000000-0005-0000-0000-00004A120000}"/>
    <cellStyle name="Calculation 9 3 4 14" xfId="5388" xr:uid="{00000000-0005-0000-0000-00004B120000}"/>
    <cellStyle name="Calculation 9 3 4 14 2" xfId="5389" xr:uid="{00000000-0005-0000-0000-00004C120000}"/>
    <cellStyle name="Calculation 9 3 4 15" xfId="5390" xr:uid="{00000000-0005-0000-0000-00004D120000}"/>
    <cellStyle name="Calculation 9 3 4 15 2" xfId="5391" xr:uid="{00000000-0005-0000-0000-00004E120000}"/>
    <cellStyle name="Calculation 9 3 4 16" xfId="5392" xr:uid="{00000000-0005-0000-0000-00004F120000}"/>
    <cellStyle name="Calculation 9 3 4 2" xfId="5393" xr:uid="{00000000-0005-0000-0000-000050120000}"/>
    <cellStyle name="Calculation 9 3 4 2 2" xfId="5394" xr:uid="{00000000-0005-0000-0000-000051120000}"/>
    <cellStyle name="Calculation 9 3 4 3" xfId="5395" xr:uid="{00000000-0005-0000-0000-000052120000}"/>
    <cellStyle name="Calculation 9 3 4 3 2" xfId="5396" xr:uid="{00000000-0005-0000-0000-000053120000}"/>
    <cellStyle name="Calculation 9 3 4 4" xfId="5397" xr:uid="{00000000-0005-0000-0000-000054120000}"/>
    <cellStyle name="Calculation 9 3 4 4 2" xfId="5398" xr:uid="{00000000-0005-0000-0000-000055120000}"/>
    <cellStyle name="Calculation 9 3 4 5" xfId="5399" xr:uid="{00000000-0005-0000-0000-000056120000}"/>
    <cellStyle name="Calculation 9 3 4 5 2" xfId="5400" xr:uid="{00000000-0005-0000-0000-000057120000}"/>
    <cellStyle name="Calculation 9 3 4 6" xfId="5401" xr:uid="{00000000-0005-0000-0000-000058120000}"/>
    <cellStyle name="Calculation 9 3 4 6 2" xfId="5402" xr:uid="{00000000-0005-0000-0000-000059120000}"/>
    <cellStyle name="Calculation 9 3 4 7" xfId="5403" xr:uid="{00000000-0005-0000-0000-00005A120000}"/>
    <cellStyle name="Calculation 9 3 4 7 2" xfId="5404" xr:uid="{00000000-0005-0000-0000-00005B120000}"/>
    <cellStyle name="Calculation 9 3 4 8" xfId="5405" xr:uid="{00000000-0005-0000-0000-00005C120000}"/>
    <cellStyle name="Calculation 9 3 4 8 2" xfId="5406" xr:uid="{00000000-0005-0000-0000-00005D120000}"/>
    <cellStyle name="Calculation 9 3 4 9" xfId="5407" xr:uid="{00000000-0005-0000-0000-00005E120000}"/>
    <cellStyle name="Calculation 9 3 4 9 2" xfId="5408" xr:uid="{00000000-0005-0000-0000-00005F120000}"/>
    <cellStyle name="Calculation 9 3 5" xfId="5409" xr:uid="{00000000-0005-0000-0000-000060120000}"/>
    <cellStyle name="Calculation 9 3 5 10" xfId="5410" xr:uid="{00000000-0005-0000-0000-000061120000}"/>
    <cellStyle name="Calculation 9 3 5 10 2" xfId="5411" xr:uid="{00000000-0005-0000-0000-000062120000}"/>
    <cellStyle name="Calculation 9 3 5 11" xfId="5412" xr:uid="{00000000-0005-0000-0000-000063120000}"/>
    <cellStyle name="Calculation 9 3 5 11 2" xfId="5413" xr:uid="{00000000-0005-0000-0000-000064120000}"/>
    <cellStyle name="Calculation 9 3 5 12" xfId="5414" xr:uid="{00000000-0005-0000-0000-000065120000}"/>
    <cellStyle name="Calculation 9 3 5 12 2" xfId="5415" xr:uid="{00000000-0005-0000-0000-000066120000}"/>
    <cellStyle name="Calculation 9 3 5 13" xfId="5416" xr:uid="{00000000-0005-0000-0000-000067120000}"/>
    <cellStyle name="Calculation 9 3 5 13 2" xfId="5417" xr:uid="{00000000-0005-0000-0000-000068120000}"/>
    <cellStyle name="Calculation 9 3 5 14" xfId="5418" xr:uid="{00000000-0005-0000-0000-000069120000}"/>
    <cellStyle name="Calculation 9 3 5 14 2" xfId="5419" xr:uid="{00000000-0005-0000-0000-00006A120000}"/>
    <cellStyle name="Calculation 9 3 5 15" xfId="5420" xr:uid="{00000000-0005-0000-0000-00006B120000}"/>
    <cellStyle name="Calculation 9 3 5 15 2" xfId="5421" xr:uid="{00000000-0005-0000-0000-00006C120000}"/>
    <cellStyle name="Calculation 9 3 5 16" xfId="5422" xr:uid="{00000000-0005-0000-0000-00006D120000}"/>
    <cellStyle name="Calculation 9 3 5 2" xfId="5423" xr:uid="{00000000-0005-0000-0000-00006E120000}"/>
    <cellStyle name="Calculation 9 3 5 2 2" xfId="5424" xr:uid="{00000000-0005-0000-0000-00006F120000}"/>
    <cellStyle name="Calculation 9 3 5 3" xfId="5425" xr:uid="{00000000-0005-0000-0000-000070120000}"/>
    <cellStyle name="Calculation 9 3 5 3 2" xfId="5426" xr:uid="{00000000-0005-0000-0000-000071120000}"/>
    <cellStyle name="Calculation 9 3 5 4" xfId="5427" xr:uid="{00000000-0005-0000-0000-000072120000}"/>
    <cellStyle name="Calculation 9 3 5 4 2" xfId="5428" xr:uid="{00000000-0005-0000-0000-000073120000}"/>
    <cellStyle name="Calculation 9 3 5 5" xfId="5429" xr:uid="{00000000-0005-0000-0000-000074120000}"/>
    <cellStyle name="Calculation 9 3 5 5 2" xfId="5430" xr:uid="{00000000-0005-0000-0000-000075120000}"/>
    <cellStyle name="Calculation 9 3 5 6" xfId="5431" xr:uid="{00000000-0005-0000-0000-000076120000}"/>
    <cellStyle name="Calculation 9 3 5 6 2" xfId="5432" xr:uid="{00000000-0005-0000-0000-000077120000}"/>
    <cellStyle name="Calculation 9 3 5 7" xfId="5433" xr:uid="{00000000-0005-0000-0000-000078120000}"/>
    <cellStyle name="Calculation 9 3 5 7 2" xfId="5434" xr:uid="{00000000-0005-0000-0000-000079120000}"/>
    <cellStyle name="Calculation 9 3 5 8" xfId="5435" xr:uid="{00000000-0005-0000-0000-00007A120000}"/>
    <cellStyle name="Calculation 9 3 5 8 2" xfId="5436" xr:uid="{00000000-0005-0000-0000-00007B120000}"/>
    <cellStyle name="Calculation 9 3 5 9" xfId="5437" xr:uid="{00000000-0005-0000-0000-00007C120000}"/>
    <cellStyle name="Calculation 9 3 5 9 2" xfId="5438" xr:uid="{00000000-0005-0000-0000-00007D120000}"/>
    <cellStyle name="Calculation 9 3 6" xfId="5439" xr:uid="{00000000-0005-0000-0000-00007E120000}"/>
    <cellStyle name="Calculation 9 3 6 10" xfId="5440" xr:uid="{00000000-0005-0000-0000-00007F120000}"/>
    <cellStyle name="Calculation 9 3 6 10 2" xfId="5441" xr:uid="{00000000-0005-0000-0000-000080120000}"/>
    <cellStyle name="Calculation 9 3 6 11" xfId="5442" xr:uid="{00000000-0005-0000-0000-000081120000}"/>
    <cellStyle name="Calculation 9 3 6 11 2" xfId="5443" xr:uid="{00000000-0005-0000-0000-000082120000}"/>
    <cellStyle name="Calculation 9 3 6 12" xfId="5444" xr:uid="{00000000-0005-0000-0000-000083120000}"/>
    <cellStyle name="Calculation 9 3 6 12 2" xfId="5445" xr:uid="{00000000-0005-0000-0000-000084120000}"/>
    <cellStyle name="Calculation 9 3 6 13" xfId="5446" xr:uid="{00000000-0005-0000-0000-000085120000}"/>
    <cellStyle name="Calculation 9 3 6 13 2" xfId="5447" xr:uid="{00000000-0005-0000-0000-000086120000}"/>
    <cellStyle name="Calculation 9 3 6 14" xfId="5448" xr:uid="{00000000-0005-0000-0000-000087120000}"/>
    <cellStyle name="Calculation 9 3 6 14 2" xfId="5449" xr:uid="{00000000-0005-0000-0000-000088120000}"/>
    <cellStyle name="Calculation 9 3 6 15" xfId="5450" xr:uid="{00000000-0005-0000-0000-000089120000}"/>
    <cellStyle name="Calculation 9 3 6 2" xfId="5451" xr:uid="{00000000-0005-0000-0000-00008A120000}"/>
    <cellStyle name="Calculation 9 3 6 2 2" xfId="5452" xr:uid="{00000000-0005-0000-0000-00008B120000}"/>
    <cellStyle name="Calculation 9 3 6 3" xfId="5453" xr:uid="{00000000-0005-0000-0000-00008C120000}"/>
    <cellStyle name="Calculation 9 3 6 3 2" xfId="5454" xr:uid="{00000000-0005-0000-0000-00008D120000}"/>
    <cellStyle name="Calculation 9 3 6 4" xfId="5455" xr:uid="{00000000-0005-0000-0000-00008E120000}"/>
    <cellStyle name="Calculation 9 3 6 4 2" xfId="5456" xr:uid="{00000000-0005-0000-0000-00008F120000}"/>
    <cellStyle name="Calculation 9 3 6 5" xfId="5457" xr:uid="{00000000-0005-0000-0000-000090120000}"/>
    <cellStyle name="Calculation 9 3 6 5 2" xfId="5458" xr:uid="{00000000-0005-0000-0000-000091120000}"/>
    <cellStyle name="Calculation 9 3 6 6" xfId="5459" xr:uid="{00000000-0005-0000-0000-000092120000}"/>
    <cellStyle name="Calculation 9 3 6 6 2" xfId="5460" xr:uid="{00000000-0005-0000-0000-000093120000}"/>
    <cellStyle name="Calculation 9 3 6 7" xfId="5461" xr:uid="{00000000-0005-0000-0000-000094120000}"/>
    <cellStyle name="Calculation 9 3 6 7 2" xfId="5462" xr:uid="{00000000-0005-0000-0000-000095120000}"/>
    <cellStyle name="Calculation 9 3 6 8" xfId="5463" xr:uid="{00000000-0005-0000-0000-000096120000}"/>
    <cellStyle name="Calculation 9 3 6 8 2" xfId="5464" xr:uid="{00000000-0005-0000-0000-000097120000}"/>
    <cellStyle name="Calculation 9 3 6 9" xfId="5465" xr:uid="{00000000-0005-0000-0000-000098120000}"/>
    <cellStyle name="Calculation 9 3 6 9 2" xfId="5466" xr:uid="{00000000-0005-0000-0000-000099120000}"/>
    <cellStyle name="Calculation 9 3 7" xfId="5467" xr:uid="{00000000-0005-0000-0000-00009A120000}"/>
    <cellStyle name="Calculation 9 3 7 2" xfId="5468" xr:uid="{00000000-0005-0000-0000-00009B120000}"/>
    <cellStyle name="Calculation 9 3 8" xfId="5469" xr:uid="{00000000-0005-0000-0000-00009C120000}"/>
    <cellStyle name="Calculation 9 3 8 2" xfId="5470" xr:uid="{00000000-0005-0000-0000-00009D120000}"/>
    <cellStyle name="Calculation 9 3 9" xfId="5471" xr:uid="{00000000-0005-0000-0000-00009E120000}"/>
    <cellStyle name="Calculation 9 3 9 2" xfId="5472" xr:uid="{00000000-0005-0000-0000-00009F120000}"/>
    <cellStyle name="Calculation 9 4" xfId="5473" xr:uid="{00000000-0005-0000-0000-0000A0120000}"/>
    <cellStyle name="Calculation 9 4 10" xfId="5474" xr:uid="{00000000-0005-0000-0000-0000A1120000}"/>
    <cellStyle name="Calculation 9 4 10 2" xfId="5475" xr:uid="{00000000-0005-0000-0000-0000A2120000}"/>
    <cellStyle name="Calculation 9 4 11" xfId="5476" xr:uid="{00000000-0005-0000-0000-0000A3120000}"/>
    <cellStyle name="Calculation 9 4 11 2" xfId="5477" xr:uid="{00000000-0005-0000-0000-0000A4120000}"/>
    <cellStyle name="Calculation 9 4 12" xfId="5478" xr:uid="{00000000-0005-0000-0000-0000A5120000}"/>
    <cellStyle name="Calculation 9 4 12 2" xfId="5479" xr:uid="{00000000-0005-0000-0000-0000A6120000}"/>
    <cellStyle name="Calculation 9 4 13" xfId="5480" xr:uid="{00000000-0005-0000-0000-0000A7120000}"/>
    <cellStyle name="Calculation 9 4 13 2" xfId="5481" xr:uid="{00000000-0005-0000-0000-0000A8120000}"/>
    <cellStyle name="Calculation 9 4 14" xfId="5482" xr:uid="{00000000-0005-0000-0000-0000A9120000}"/>
    <cellStyle name="Calculation 9 4 14 2" xfId="5483" xr:uid="{00000000-0005-0000-0000-0000AA120000}"/>
    <cellStyle name="Calculation 9 4 15" xfId="5484" xr:uid="{00000000-0005-0000-0000-0000AB120000}"/>
    <cellStyle name="Calculation 9 4 15 2" xfId="5485" xr:uid="{00000000-0005-0000-0000-0000AC120000}"/>
    <cellStyle name="Calculation 9 4 16" xfId="5486" xr:uid="{00000000-0005-0000-0000-0000AD120000}"/>
    <cellStyle name="Calculation 9 4 16 2" xfId="5487" xr:uid="{00000000-0005-0000-0000-0000AE120000}"/>
    <cellStyle name="Calculation 9 4 17" xfId="5488" xr:uid="{00000000-0005-0000-0000-0000AF120000}"/>
    <cellStyle name="Calculation 9 4 17 2" xfId="5489" xr:uid="{00000000-0005-0000-0000-0000B0120000}"/>
    <cellStyle name="Calculation 9 4 18" xfId="5490" xr:uid="{00000000-0005-0000-0000-0000B1120000}"/>
    <cellStyle name="Calculation 9 4 18 2" xfId="5491" xr:uid="{00000000-0005-0000-0000-0000B2120000}"/>
    <cellStyle name="Calculation 9 4 19" xfId="5492" xr:uid="{00000000-0005-0000-0000-0000B3120000}"/>
    <cellStyle name="Calculation 9 4 19 2" xfId="5493" xr:uid="{00000000-0005-0000-0000-0000B4120000}"/>
    <cellStyle name="Calculation 9 4 2" xfId="5494" xr:uid="{00000000-0005-0000-0000-0000B5120000}"/>
    <cellStyle name="Calculation 9 4 2 10" xfId="5495" xr:uid="{00000000-0005-0000-0000-0000B6120000}"/>
    <cellStyle name="Calculation 9 4 2 10 2" xfId="5496" xr:uid="{00000000-0005-0000-0000-0000B7120000}"/>
    <cellStyle name="Calculation 9 4 2 11" xfId="5497" xr:uid="{00000000-0005-0000-0000-0000B8120000}"/>
    <cellStyle name="Calculation 9 4 2 11 2" xfId="5498" xr:uid="{00000000-0005-0000-0000-0000B9120000}"/>
    <cellStyle name="Calculation 9 4 2 12" xfId="5499" xr:uid="{00000000-0005-0000-0000-0000BA120000}"/>
    <cellStyle name="Calculation 9 4 2 12 2" xfId="5500" xr:uid="{00000000-0005-0000-0000-0000BB120000}"/>
    <cellStyle name="Calculation 9 4 2 13" xfId="5501" xr:uid="{00000000-0005-0000-0000-0000BC120000}"/>
    <cellStyle name="Calculation 9 4 2 13 2" xfId="5502" xr:uid="{00000000-0005-0000-0000-0000BD120000}"/>
    <cellStyle name="Calculation 9 4 2 14" xfId="5503" xr:uid="{00000000-0005-0000-0000-0000BE120000}"/>
    <cellStyle name="Calculation 9 4 2 14 2" xfId="5504" xr:uid="{00000000-0005-0000-0000-0000BF120000}"/>
    <cellStyle name="Calculation 9 4 2 15" xfId="5505" xr:uid="{00000000-0005-0000-0000-0000C0120000}"/>
    <cellStyle name="Calculation 9 4 2 15 2" xfId="5506" xr:uid="{00000000-0005-0000-0000-0000C1120000}"/>
    <cellStyle name="Calculation 9 4 2 16" xfId="5507" xr:uid="{00000000-0005-0000-0000-0000C2120000}"/>
    <cellStyle name="Calculation 9 4 2 16 2" xfId="5508" xr:uid="{00000000-0005-0000-0000-0000C3120000}"/>
    <cellStyle name="Calculation 9 4 2 17" xfId="5509" xr:uid="{00000000-0005-0000-0000-0000C4120000}"/>
    <cellStyle name="Calculation 9 4 2 17 2" xfId="5510" xr:uid="{00000000-0005-0000-0000-0000C5120000}"/>
    <cellStyle name="Calculation 9 4 2 18" xfId="5511" xr:uid="{00000000-0005-0000-0000-0000C6120000}"/>
    <cellStyle name="Calculation 9 4 2 18 2" xfId="5512" xr:uid="{00000000-0005-0000-0000-0000C7120000}"/>
    <cellStyle name="Calculation 9 4 2 19" xfId="5513" xr:uid="{00000000-0005-0000-0000-0000C8120000}"/>
    <cellStyle name="Calculation 9 4 2 2" xfId="5514" xr:uid="{00000000-0005-0000-0000-0000C9120000}"/>
    <cellStyle name="Calculation 9 4 2 2 2" xfId="5515" xr:uid="{00000000-0005-0000-0000-0000CA120000}"/>
    <cellStyle name="Calculation 9 4 2 3" xfId="5516" xr:uid="{00000000-0005-0000-0000-0000CB120000}"/>
    <cellStyle name="Calculation 9 4 2 3 2" xfId="5517" xr:uid="{00000000-0005-0000-0000-0000CC120000}"/>
    <cellStyle name="Calculation 9 4 2 4" xfId="5518" xr:uid="{00000000-0005-0000-0000-0000CD120000}"/>
    <cellStyle name="Calculation 9 4 2 4 2" xfId="5519" xr:uid="{00000000-0005-0000-0000-0000CE120000}"/>
    <cellStyle name="Calculation 9 4 2 5" xfId="5520" xr:uid="{00000000-0005-0000-0000-0000CF120000}"/>
    <cellStyle name="Calculation 9 4 2 5 2" xfId="5521" xr:uid="{00000000-0005-0000-0000-0000D0120000}"/>
    <cellStyle name="Calculation 9 4 2 6" xfId="5522" xr:uid="{00000000-0005-0000-0000-0000D1120000}"/>
    <cellStyle name="Calculation 9 4 2 6 2" xfId="5523" xr:uid="{00000000-0005-0000-0000-0000D2120000}"/>
    <cellStyle name="Calculation 9 4 2 7" xfId="5524" xr:uid="{00000000-0005-0000-0000-0000D3120000}"/>
    <cellStyle name="Calculation 9 4 2 7 2" xfId="5525" xr:uid="{00000000-0005-0000-0000-0000D4120000}"/>
    <cellStyle name="Calculation 9 4 2 8" xfId="5526" xr:uid="{00000000-0005-0000-0000-0000D5120000}"/>
    <cellStyle name="Calculation 9 4 2 8 2" xfId="5527" xr:uid="{00000000-0005-0000-0000-0000D6120000}"/>
    <cellStyle name="Calculation 9 4 2 9" xfId="5528" xr:uid="{00000000-0005-0000-0000-0000D7120000}"/>
    <cellStyle name="Calculation 9 4 2 9 2" xfId="5529" xr:uid="{00000000-0005-0000-0000-0000D8120000}"/>
    <cellStyle name="Calculation 9 4 20" xfId="5530" xr:uid="{00000000-0005-0000-0000-0000D9120000}"/>
    <cellStyle name="Calculation 9 4 3" xfId="5531" xr:uid="{00000000-0005-0000-0000-0000DA120000}"/>
    <cellStyle name="Calculation 9 4 3 10" xfId="5532" xr:uid="{00000000-0005-0000-0000-0000DB120000}"/>
    <cellStyle name="Calculation 9 4 3 10 2" xfId="5533" xr:uid="{00000000-0005-0000-0000-0000DC120000}"/>
    <cellStyle name="Calculation 9 4 3 11" xfId="5534" xr:uid="{00000000-0005-0000-0000-0000DD120000}"/>
    <cellStyle name="Calculation 9 4 3 11 2" xfId="5535" xr:uid="{00000000-0005-0000-0000-0000DE120000}"/>
    <cellStyle name="Calculation 9 4 3 12" xfId="5536" xr:uid="{00000000-0005-0000-0000-0000DF120000}"/>
    <cellStyle name="Calculation 9 4 3 12 2" xfId="5537" xr:uid="{00000000-0005-0000-0000-0000E0120000}"/>
    <cellStyle name="Calculation 9 4 3 13" xfId="5538" xr:uid="{00000000-0005-0000-0000-0000E1120000}"/>
    <cellStyle name="Calculation 9 4 3 13 2" xfId="5539" xr:uid="{00000000-0005-0000-0000-0000E2120000}"/>
    <cellStyle name="Calculation 9 4 3 14" xfId="5540" xr:uid="{00000000-0005-0000-0000-0000E3120000}"/>
    <cellStyle name="Calculation 9 4 3 14 2" xfId="5541" xr:uid="{00000000-0005-0000-0000-0000E4120000}"/>
    <cellStyle name="Calculation 9 4 3 15" xfId="5542" xr:uid="{00000000-0005-0000-0000-0000E5120000}"/>
    <cellStyle name="Calculation 9 4 3 15 2" xfId="5543" xr:uid="{00000000-0005-0000-0000-0000E6120000}"/>
    <cellStyle name="Calculation 9 4 3 16" xfId="5544" xr:uid="{00000000-0005-0000-0000-0000E7120000}"/>
    <cellStyle name="Calculation 9 4 3 16 2" xfId="5545" xr:uid="{00000000-0005-0000-0000-0000E8120000}"/>
    <cellStyle name="Calculation 9 4 3 17" xfId="5546" xr:uid="{00000000-0005-0000-0000-0000E9120000}"/>
    <cellStyle name="Calculation 9 4 3 17 2" xfId="5547" xr:uid="{00000000-0005-0000-0000-0000EA120000}"/>
    <cellStyle name="Calculation 9 4 3 18" xfId="5548" xr:uid="{00000000-0005-0000-0000-0000EB120000}"/>
    <cellStyle name="Calculation 9 4 3 18 2" xfId="5549" xr:uid="{00000000-0005-0000-0000-0000EC120000}"/>
    <cellStyle name="Calculation 9 4 3 19" xfId="5550" xr:uid="{00000000-0005-0000-0000-0000ED120000}"/>
    <cellStyle name="Calculation 9 4 3 2" xfId="5551" xr:uid="{00000000-0005-0000-0000-0000EE120000}"/>
    <cellStyle name="Calculation 9 4 3 2 2" xfId="5552" xr:uid="{00000000-0005-0000-0000-0000EF120000}"/>
    <cellStyle name="Calculation 9 4 3 3" xfId="5553" xr:uid="{00000000-0005-0000-0000-0000F0120000}"/>
    <cellStyle name="Calculation 9 4 3 3 2" xfId="5554" xr:uid="{00000000-0005-0000-0000-0000F1120000}"/>
    <cellStyle name="Calculation 9 4 3 4" xfId="5555" xr:uid="{00000000-0005-0000-0000-0000F2120000}"/>
    <cellStyle name="Calculation 9 4 3 4 2" xfId="5556" xr:uid="{00000000-0005-0000-0000-0000F3120000}"/>
    <cellStyle name="Calculation 9 4 3 5" xfId="5557" xr:uid="{00000000-0005-0000-0000-0000F4120000}"/>
    <cellStyle name="Calculation 9 4 3 5 2" xfId="5558" xr:uid="{00000000-0005-0000-0000-0000F5120000}"/>
    <cellStyle name="Calculation 9 4 3 6" xfId="5559" xr:uid="{00000000-0005-0000-0000-0000F6120000}"/>
    <cellStyle name="Calculation 9 4 3 6 2" xfId="5560" xr:uid="{00000000-0005-0000-0000-0000F7120000}"/>
    <cellStyle name="Calculation 9 4 3 7" xfId="5561" xr:uid="{00000000-0005-0000-0000-0000F8120000}"/>
    <cellStyle name="Calculation 9 4 3 7 2" xfId="5562" xr:uid="{00000000-0005-0000-0000-0000F9120000}"/>
    <cellStyle name="Calculation 9 4 3 8" xfId="5563" xr:uid="{00000000-0005-0000-0000-0000FA120000}"/>
    <cellStyle name="Calculation 9 4 3 8 2" xfId="5564" xr:uid="{00000000-0005-0000-0000-0000FB120000}"/>
    <cellStyle name="Calculation 9 4 3 9" xfId="5565" xr:uid="{00000000-0005-0000-0000-0000FC120000}"/>
    <cellStyle name="Calculation 9 4 3 9 2" xfId="5566" xr:uid="{00000000-0005-0000-0000-0000FD120000}"/>
    <cellStyle name="Calculation 9 4 4" xfId="5567" xr:uid="{00000000-0005-0000-0000-0000FE120000}"/>
    <cellStyle name="Calculation 9 4 4 10" xfId="5568" xr:uid="{00000000-0005-0000-0000-0000FF120000}"/>
    <cellStyle name="Calculation 9 4 4 10 2" xfId="5569" xr:uid="{00000000-0005-0000-0000-000000130000}"/>
    <cellStyle name="Calculation 9 4 4 11" xfId="5570" xr:uid="{00000000-0005-0000-0000-000001130000}"/>
    <cellStyle name="Calculation 9 4 4 11 2" xfId="5571" xr:uid="{00000000-0005-0000-0000-000002130000}"/>
    <cellStyle name="Calculation 9 4 4 12" xfId="5572" xr:uid="{00000000-0005-0000-0000-000003130000}"/>
    <cellStyle name="Calculation 9 4 4 12 2" xfId="5573" xr:uid="{00000000-0005-0000-0000-000004130000}"/>
    <cellStyle name="Calculation 9 4 4 13" xfId="5574" xr:uid="{00000000-0005-0000-0000-000005130000}"/>
    <cellStyle name="Calculation 9 4 4 13 2" xfId="5575" xr:uid="{00000000-0005-0000-0000-000006130000}"/>
    <cellStyle name="Calculation 9 4 4 14" xfId="5576" xr:uid="{00000000-0005-0000-0000-000007130000}"/>
    <cellStyle name="Calculation 9 4 4 14 2" xfId="5577" xr:uid="{00000000-0005-0000-0000-000008130000}"/>
    <cellStyle name="Calculation 9 4 4 15" xfId="5578" xr:uid="{00000000-0005-0000-0000-000009130000}"/>
    <cellStyle name="Calculation 9 4 4 15 2" xfId="5579" xr:uid="{00000000-0005-0000-0000-00000A130000}"/>
    <cellStyle name="Calculation 9 4 4 16" xfId="5580" xr:uid="{00000000-0005-0000-0000-00000B130000}"/>
    <cellStyle name="Calculation 9 4 4 2" xfId="5581" xr:uid="{00000000-0005-0000-0000-00000C130000}"/>
    <cellStyle name="Calculation 9 4 4 2 2" xfId="5582" xr:uid="{00000000-0005-0000-0000-00000D130000}"/>
    <cellStyle name="Calculation 9 4 4 3" xfId="5583" xr:uid="{00000000-0005-0000-0000-00000E130000}"/>
    <cellStyle name="Calculation 9 4 4 3 2" xfId="5584" xr:uid="{00000000-0005-0000-0000-00000F130000}"/>
    <cellStyle name="Calculation 9 4 4 4" xfId="5585" xr:uid="{00000000-0005-0000-0000-000010130000}"/>
    <cellStyle name="Calculation 9 4 4 4 2" xfId="5586" xr:uid="{00000000-0005-0000-0000-000011130000}"/>
    <cellStyle name="Calculation 9 4 4 5" xfId="5587" xr:uid="{00000000-0005-0000-0000-000012130000}"/>
    <cellStyle name="Calculation 9 4 4 5 2" xfId="5588" xr:uid="{00000000-0005-0000-0000-000013130000}"/>
    <cellStyle name="Calculation 9 4 4 6" xfId="5589" xr:uid="{00000000-0005-0000-0000-000014130000}"/>
    <cellStyle name="Calculation 9 4 4 6 2" xfId="5590" xr:uid="{00000000-0005-0000-0000-000015130000}"/>
    <cellStyle name="Calculation 9 4 4 7" xfId="5591" xr:uid="{00000000-0005-0000-0000-000016130000}"/>
    <cellStyle name="Calculation 9 4 4 7 2" xfId="5592" xr:uid="{00000000-0005-0000-0000-000017130000}"/>
    <cellStyle name="Calculation 9 4 4 8" xfId="5593" xr:uid="{00000000-0005-0000-0000-000018130000}"/>
    <cellStyle name="Calculation 9 4 4 8 2" xfId="5594" xr:uid="{00000000-0005-0000-0000-000019130000}"/>
    <cellStyle name="Calculation 9 4 4 9" xfId="5595" xr:uid="{00000000-0005-0000-0000-00001A130000}"/>
    <cellStyle name="Calculation 9 4 4 9 2" xfId="5596" xr:uid="{00000000-0005-0000-0000-00001B130000}"/>
    <cellStyle name="Calculation 9 4 5" xfId="5597" xr:uid="{00000000-0005-0000-0000-00001C130000}"/>
    <cellStyle name="Calculation 9 4 5 10" xfId="5598" xr:uid="{00000000-0005-0000-0000-00001D130000}"/>
    <cellStyle name="Calculation 9 4 5 10 2" xfId="5599" xr:uid="{00000000-0005-0000-0000-00001E130000}"/>
    <cellStyle name="Calculation 9 4 5 11" xfId="5600" xr:uid="{00000000-0005-0000-0000-00001F130000}"/>
    <cellStyle name="Calculation 9 4 5 11 2" xfId="5601" xr:uid="{00000000-0005-0000-0000-000020130000}"/>
    <cellStyle name="Calculation 9 4 5 12" xfId="5602" xr:uid="{00000000-0005-0000-0000-000021130000}"/>
    <cellStyle name="Calculation 9 4 5 12 2" xfId="5603" xr:uid="{00000000-0005-0000-0000-000022130000}"/>
    <cellStyle name="Calculation 9 4 5 13" xfId="5604" xr:uid="{00000000-0005-0000-0000-000023130000}"/>
    <cellStyle name="Calculation 9 4 5 13 2" xfId="5605" xr:uid="{00000000-0005-0000-0000-000024130000}"/>
    <cellStyle name="Calculation 9 4 5 14" xfId="5606" xr:uid="{00000000-0005-0000-0000-000025130000}"/>
    <cellStyle name="Calculation 9 4 5 14 2" xfId="5607" xr:uid="{00000000-0005-0000-0000-000026130000}"/>
    <cellStyle name="Calculation 9 4 5 15" xfId="5608" xr:uid="{00000000-0005-0000-0000-000027130000}"/>
    <cellStyle name="Calculation 9 4 5 15 2" xfId="5609" xr:uid="{00000000-0005-0000-0000-000028130000}"/>
    <cellStyle name="Calculation 9 4 5 16" xfId="5610" xr:uid="{00000000-0005-0000-0000-000029130000}"/>
    <cellStyle name="Calculation 9 4 5 2" xfId="5611" xr:uid="{00000000-0005-0000-0000-00002A130000}"/>
    <cellStyle name="Calculation 9 4 5 2 2" xfId="5612" xr:uid="{00000000-0005-0000-0000-00002B130000}"/>
    <cellStyle name="Calculation 9 4 5 3" xfId="5613" xr:uid="{00000000-0005-0000-0000-00002C130000}"/>
    <cellStyle name="Calculation 9 4 5 3 2" xfId="5614" xr:uid="{00000000-0005-0000-0000-00002D130000}"/>
    <cellStyle name="Calculation 9 4 5 4" xfId="5615" xr:uid="{00000000-0005-0000-0000-00002E130000}"/>
    <cellStyle name="Calculation 9 4 5 4 2" xfId="5616" xr:uid="{00000000-0005-0000-0000-00002F130000}"/>
    <cellStyle name="Calculation 9 4 5 5" xfId="5617" xr:uid="{00000000-0005-0000-0000-000030130000}"/>
    <cellStyle name="Calculation 9 4 5 5 2" xfId="5618" xr:uid="{00000000-0005-0000-0000-000031130000}"/>
    <cellStyle name="Calculation 9 4 5 6" xfId="5619" xr:uid="{00000000-0005-0000-0000-000032130000}"/>
    <cellStyle name="Calculation 9 4 5 6 2" xfId="5620" xr:uid="{00000000-0005-0000-0000-000033130000}"/>
    <cellStyle name="Calculation 9 4 5 7" xfId="5621" xr:uid="{00000000-0005-0000-0000-000034130000}"/>
    <cellStyle name="Calculation 9 4 5 7 2" xfId="5622" xr:uid="{00000000-0005-0000-0000-000035130000}"/>
    <cellStyle name="Calculation 9 4 5 8" xfId="5623" xr:uid="{00000000-0005-0000-0000-000036130000}"/>
    <cellStyle name="Calculation 9 4 5 8 2" xfId="5624" xr:uid="{00000000-0005-0000-0000-000037130000}"/>
    <cellStyle name="Calculation 9 4 5 9" xfId="5625" xr:uid="{00000000-0005-0000-0000-000038130000}"/>
    <cellStyle name="Calculation 9 4 5 9 2" xfId="5626" xr:uid="{00000000-0005-0000-0000-000039130000}"/>
    <cellStyle name="Calculation 9 4 6" xfId="5627" xr:uid="{00000000-0005-0000-0000-00003A130000}"/>
    <cellStyle name="Calculation 9 4 6 10" xfId="5628" xr:uid="{00000000-0005-0000-0000-00003B130000}"/>
    <cellStyle name="Calculation 9 4 6 10 2" xfId="5629" xr:uid="{00000000-0005-0000-0000-00003C130000}"/>
    <cellStyle name="Calculation 9 4 6 11" xfId="5630" xr:uid="{00000000-0005-0000-0000-00003D130000}"/>
    <cellStyle name="Calculation 9 4 6 11 2" xfId="5631" xr:uid="{00000000-0005-0000-0000-00003E130000}"/>
    <cellStyle name="Calculation 9 4 6 12" xfId="5632" xr:uid="{00000000-0005-0000-0000-00003F130000}"/>
    <cellStyle name="Calculation 9 4 6 12 2" xfId="5633" xr:uid="{00000000-0005-0000-0000-000040130000}"/>
    <cellStyle name="Calculation 9 4 6 13" xfId="5634" xr:uid="{00000000-0005-0000-0000-000041130000}"/>
    <cellStyle name="Calculation 9 4 6 13 2" xfId="5635" xr:uid="{00000000-0005-0000-0000-000042130000}"/>
    <cellStyle name="Calculation 9 4 6 14" xfId="5636" xr:uid="{00000000-0005-0000-0000-000043130000}"/>
    <cellStyle name="Calculation 9 4 6 14 2" xfId="5637" xr:uid="{00000000-0005-0000-0000-000044130000}"/>
    <cellStyle name="Calculation 9 4 6 15" xfId="5638" xr:uid="{00000000-0005-0000-0000-000045130000}"/>
    <cellStyle name="Calculation 9 4 6 2" xfId="5639" xr:uid="{00000000-0005-0000-0000-000046130000}"/>
    <cellStyle name="Calculation 9 4 6 2 2" xfId="5640" xr:uid="{00000000-0005-0000-0000-000047130000}"/>
    <cellStyle name="Calculation 9 4 6 3" xfId="5641" xr:uid="{00000000-0005-0000-0000-000048130000}"/>
    <cellStyle name="Calculation 9 4 6 3 2" xfId="5642" xr:uid="{00000000-0005-0000-0000-000049130000}"/>
    <cellStyle name="Calculation 9 4 6 4" xfId="5643" xr:uid="{00000000-0005-0000-0000-00004A130000}"/>
    <cellStyle name="Calculation 9 4 6 4 2" xfId="5644" xr:uid="{00000000-0005-0000-0000-00004B130000}"/>
    <cellStyle name="Calculation 9 4 6 5" xfId="5645" xr:uid="{00000000-0005-0000-0000-00004C130000}"/>
    <cellStyle name="Calculation 9 4 6 5 2" xfId="5646" xr:uid="{00000000-0005-0000-0000-00004D130000}"/>
    <cellStyle name="Calculation 9 4 6 6" xfId="5647" xr:uid="{00000000-0005-0000-0000-00004E130000}"/>
    <cellStyle name="Calculation 9 4 6 6 2" xfId="5648" xr:uid="{00000000-0005-0000-0000-00004F130000}"/>
    <cellStyle name="Calculation 9 4 6 7" xfId="5649" xr:uid="{00000000-0005-0000-0000-000050130000}"/>
    <cellStyle name="Calculation 9 4 6 7 2" xfId="5650" xr:uid="{00000000-0005-0000-0000-000051130000}"/>
    <cellStyle name="Calculation 9 4 6 8" xfId="5651" xr:uid="{00000000-0005-0000-0000-000052130000}"/>
    <cellStyle name="Calculation 9 4 6 8 2" xfId="5652" xr:uid="{00000000-0005-0000-0000-000053130000}"/>
    <cellStyle name="Calculation 9 4 6 9" xfId="5653" xr:uid="{00000000-0005-0000-0000-000054130000}"/>
    <cellStyle name="Calculation 9 4 6 9 2" xfId="5654" xr:uid="{00000000-0005-0000-0000-000055130000}"/>
    <cellStyle name="Calculation 9 4 7" xfId="5655" xr:uid="{00000000-0005-0000-0000-000056130000}"/>
    <cellStyle name="Calculation 9 4 7 2" xfId="5656" xr:uid="{00000000-0005-0000-0000-000057130000}"/>
    <cellStyle name="Calculation 9 4 8" xfId="5657" xr:uid="{00000000-0005-0000-0000-000058130000}"/>
    <cellStyle name="Calculation 9 4 8 2" xfId="5658" xr:uid="{00000000-0005-0000-0000-000059130000}"/>
    <cellStyle name="Calculation 9 4 9" xfId="5659" xr:uid="{00000000-0005-0000-0000-00005A130000}"/>
    <cellStyle name="Calculation 9 4 9 2" xfId="5660" xr:uid="{00000000-0005-0000-0000-00005B130000}"/>
    <cellStyle name="Calculation 9 5" xfId="5661" xr:uid="{00000000-0005-0000-0000-00005C130000}"/>
    <cellStyle name="Calculation 9 5 10" xfId="5662" xr:uid="{00000000-0005-0000-0000-00005D130000}"/>
    <cellStyle name="Calculation 9 5 10 2" xfId="5663" xr:uid="{00000000-0005-0000-0000-00005E130000}"/>
    <cellStyle name="Calculation 9 5 11" xfId="5664" xr:uid="{00000000-0005-0000-0000-00005F130000}"/>
    <cellStyle name="Calculation 9 5 11 2" xfId="5665" xr:uid="{00000000-0005-0000-0000-000060130000}"/>
    <cellStyle name="Calculation 9 5 12" xfId="5666" xr:uid="{00000000-0005-0000-0000-000061130000}"/>
    <cellStyle name="Calculation 9 5 12 2" xfId="5667" xr:uid="{00000000-0005-0000-0000-000062130000}"/>
    <cellStyle name="Calculation 9 5 13" xfId="5668" xr:uid="{00000000-0005-0000-0000-000063130000}"/>
    <cellStyle name="Calculation 9 5 13 2" xfId="5669" xr:uid="{00000000-0005-0000-0000-000064130000}"/>
    <cellStyle name="Calculation 9 5 14" xfId="5670" xr:uid="{00000000-0005-0000-0000-000065130000}"/>
    <cellStyle name="Calculation 9 5 14 2" xfId="5671" xr:uid="{00000000-0005-0000-0000-000066130000}"/>
    <cellStyle name="Calculation 9 5 15" xfId="5672" xr:uid="{00000000-0005-0000-0000-000067130000}"/>
    <cellStyle name="Calculation 9 5 15 2" xfId="5673" xr:uid="{00000000-0005-0000-0000-000068130000}"/>
    <cellStyle name="Calculation 9 5 16" xfId="5674" xr:uid="{00000000-0005-0000-0000-000069130000}"/>
    <cellStyle name="Calculation 9 5 16 2" xfId="5675" xr:uid="{00000000-0005-0000-0000-00006A130000}"/>
    <cellStyle name="Calculation 9 5 17" xfId="5676" xr:uid="{00000000-0005-0000-0000-00006B130000}"/>
    <cellStyle name="Calculation 9 5 17 2" xfId="5677" xr:uid="{00000000-0005-0000-0000-00006C130000}"/>
    <cellStyle name="Calculation 9 5 18" xfId="5678" xr:uid="{00000000-0005-0000-0000-00006D130000}"/>
    <cellStyle name="Calculation 9 5 18 2" xfId="5679" xr:uid="{00000000-0005-0000-0000-00006E130000}"/>
    <cellStyle name="Calculation 9 5 19" xfId="5680" xr:uid="{00000000-0005-0000-0000-00006F130000}"/>
    <cellStyle name="Calculation 9 5 19 2" xfId="5681" xr:uid="{00000000-0005-0000-0000-000070130000}"/>
    <cellStyle name="Calculation 9 5 2" xfId="5682" xr:uid="{00000000-0005-0000-0000-000071130000}"/>
    <cellStyle name="Calculation 9 5 2 10" xfId="5683" xr:uid="{00000000-0005-0000-0000-000072130000}"/>
    <cellStyle name="Calculation 9 5 2 10 2" xfId="5684" xr:uid="{00000000-0005-0000-0000-000073130000}"/>
    <cellStyle name="Calculation 9 5 2 11" xfId="5685" xr:uid="{00000000-0005-0000-0000-000074130000}"/>
    <cellStyle name="Calculation 9 5 2 11 2" xfId="5686" xr:uid="{00000000-0005-0000-0000-000075130000}"/>
    <cellStyle name="Calculation 9 5 2 12" xfId="5687" xr:uid="{00000000-0005-0000-0000-000076130000}"/>
    <cellStyle name="Calculation 9 5 2 12 2" xfId="5688" xr:uid="{00000000-0005-0000-0000-000077130000}"/>
    <cellStyle name="Calculation 9 5 2 13" xfId="5689" xr:uid="{00000000-0005-0000-0000-000078130000}"/>
    <cellStyle name="Calculation 9 5 2 13 2" xfId="5690" xr:uid="{00000000-0005-0000-0000-000079130000}"/>
    <cellStyle name="Calculation 9 5 2 14" xfId="5691" xr:uid="{00000000-0005-0000-0000-00007A130000}"/>
    <cellStyle name="Calculation 9 5 2 14 2" xfId="5692" xr:uid="{00000000-0005-0000-0000-00007B130000}"/>
    <cellStyle name="Calculation 9 5 2 15" xfId="5693" xr:uid="{00000000-0005-0000-0000-00007C130000}"/>
    <cellStyle name="Calculation 9 5 2 15 2" xfId="5694" xr:uid="{00000000-0005-0000-0000-00007D130000}"/>
    <cellStyle name="Calculation 9 5 2 16" xfId="5695" xr:uid="{00000000-0005-0000-0000-00007E130000}"/>
    <cellStyle name="Calculation 9 5 2 16 2" xfId="5696" xr:uid="{00000000-0005-0000-0000-00007F130000}"/>
    <cellStyle name="Calculation 9 5 2 17" xfId="5697" xr:uid="{00000000-0005-0000-0000-000080130000}"/>
    <cellStyle name="Calculation 9 5 2 17 2" xfId="5698" xr:uid="{00000000-0005-0000-0000-000081130000}"/>
    <cellStyle name="Calculation 9 5 2 18" xfId="5699" xr:uid="{00000000-0005-0000-0000-000082130000}"/>
    <cellStyle name="Calculation 9 5 2 18 2" xfId="5700" xr:uid="{00000000-0005-0000-0000-000083130000}"/>
    <cellStyle name="Calculation 9 5 2 19" xfId="5701" xr:uid="{00000000-0005-0000-0000-000084130000}"/>
    <cellStyle name="Calculation 9 5 2 2" xfId="5702" xr:uid="{00000000-0005-0000-0000-000085130000}"/>
    <cellStyle name="Calculation 9 5 2 2 2" xfId="5703" xr:uid="{00000000-0005-0000-0000-000086130000}"/>
    <cellStyle name="Calculation 9 5 2 3" xfId="5704" xr:uid="{00000000-0005-0000-0000-000087130000}"/>
    <cellStyle name="Calculation 9 5 2 3 2" xfId="5705" xr:uid="{00000000-0005-0000-0000-000088130000}"/>
    <cellStyle name="Calculation 9 5 2 4" xfId="5706" xr:uid="{00000000-0005-0000-0000-000089130000}"/>
    <cellStyle name="Calculation 9 5 2 4 2" xfId="5707" xr:uid="{00000000-0005-0000-0000-00008A130000}"/>
    <cellStyle name="Calculation 9 5 2 5" xfId="5708" xr:uid="{00000000-0005-0000-0000-00008B130000}"/>
    <cellStyle name="Calculation 9 5 2 5 2" xfId="5709" xr:uid="{00000000-0005-0000-0000-00008C130000}"/>
    <cellStyle name="Calculation 9 5 2 6" xfId="5710" xr:uid="{00000000-0005-0000-0000-00008D130000}"/>
    <cellStyle name="Calculation 9 5 2 6 2" xfId="5711" xr:uid="{00000000-0005-0000-0000-00008E130000}"/>
    <cellStyle name="Calculation 9 5 2 7" xfId="5712" xr:uid="{00000000-0005-0000-0000-00008F130000}"/>
    <cellStyle name="Calculation 9 5 2 7 2" xfId="5713" xr:uid="{00000000-0005-0000-0000-000090130000}"/>
    <cellStyle name="Calculation 9 5 2 8" xfId="5714" xr:uid="{00000000-0005-0000-0000-000091130000}"/>
    <cellStyle name="Calculation 9 5 2 8 2" xfId="5715" xr:uid="{00000000-0005-0000-0000-000092130000}"/>
    <cellStyle name="Calculation 9 5 2 9" xfId="5716" xr:uid="{00000000-0005-0000-0000-000093130000}"/>
    <cellStyle name="Calculation 9 5 2 9 2" xfId="5717" xr:uid="{00000000-0005-0000-0000-000094130000}"/>
    <cellStyle name="Calculation 9 5 20" xfId="5718" xr:uid="{00000000-0005-0000-0000-000095130000}"/>
    <cellStyle name="Calculation 9 5 3" xfId="5719" xr:uid="{00000000-0005-0000-0000-000096130000}"/>
    <cellStyle name="Calculation 9 5 3 10" xfId="5720" xr:uid="{00000000-0005-0000-0000-000097130000}"/>
    <cellStyle name="Calculation 9 5 3 10 2" xfId="5721" xr:uid="{00000000-0005-0000-0000-000098130000}"/>
    <cellStyle name="Calculation 9 5 3 11" xfId="5722" xr:uid="{00000000-0005-0000-0000-000099130000}"/>
    <cellStyle name="Calculation 9 5 3 11 2" xfId="5723" xr:uid="{00000000-0005-0000-0000-00009A130000}"/>
    <cellStyle name="Calculation 9 5 3 12" xfId="5724" xr:uid="{00000000-0005-0000-0000-00009B130000}"/>
    <cellStyle name="Calculation 9 5 3 12 2" xfId="5725" xr:uid="{00000000-0005-0000-0000-00009C130000}"/>
    <cellStyle name="Calculation 9 5 3 13" xfId="5726" xr:uid="{00000000-0005-0000-0000-00009D130000}"/>
    <cellStyle name="Calculation 9 5 3 13 2" xfId="5727" xr:uid="{00000000-0005-0000-0000-00009E130000}"/>
    <cellStyle name="Calculation 9 5 3 14" xfId="5728" xr:uid="{00000000-0005-0000-0000-00009F130000}"/>
    <cellStyle name="Calculation 9 5 3 14 2" xfId="5729" xr:uid="{00000000-0005-0000-0000-0000A0130000}"/>
    <cellStyle name="Calculation 9 5 3 15" xfId="5730" xr:uid="{00000000-0005-0000-0000-0000A1130000}"/>
    <cellStyle name="Calculation 9 5 3 15 2" xfId="5731" xr:uid="{00000000-0005-0000-0000-0000A2130000}"/>
    <cellStyle name="Calculation 9 5 3 16" xfId="5732" xr:uid="{00000000-0005-0000-0000-0000A3130000}"/>
    <cellStyle name="Calculation 9 5 3 16 2" xfId="5733" xr:uid="{00000000-0005-0000-0000-0000A4130000}"/>
    <cellStyle name="Calculation 9 5 3 17" xfId="5734" xr:uid="{00000000-0005-0000-0000-0000A5130000}"/>
    <cellStyle name="Calculation 9 5 3 17 2" xfId="5735" xr:uid="{00000000-0005-0000-0000-0000A6130000}"/>
    <cellStyle name="Calculation 9 5 3 18" xfId="5736" xr:uid="{00000000-0005-0000-0000-0000A7130000}"/>
    <cellStyle name="Calculation 9 5 3 2" xfId="5737" xr:uid="{00000000-0005-0000-0000-0000A8130000}"/>
    <cellStyle name="Calculation 9 5 3 2 2" xfId="5738" xr:uid="{00000000-0005-0000-0000-0000A9130000}"/>
    <cellStyle name="Calculation 9 5 3 3" xfId="5739" xr:uid="{00000000-0005-0000-0000-0000AA130000}"/>
    <cellStyle name="Calculation 9 5 3 3 2" xfId="5740" xr:uid="{00000000-0005-0000-0000-0000AB130000}"/>
    <cellStyle name="Calculation 9 5 3 4" xfId="5741" xr:uid="{00000000-0005-0000-0000-0000AC130000}"/>
    <cellStyle name="Calculation 9 5 3 4 2" xfId="5742" xr:uid="{00000000-0005-0000-0000-0000AD130000}"/>
    <cellStyle name="Calculation 9 5 3 5" xfId="5743" xr:uid="{00000000-0005-0000-0000-0000AE130000}"/>
    <cellStyle name="Calculation 9 5 3 5 2" xfId="5744" xr:uid="{00000000-0005-0000-0000-0000AF130000}"/>
    <cellStyle name="Calculation 9 5 3 6" xfId="5745" xr:uid="{00000000-0005-0000-0000-0000B0130000}"/>
    <cellStyle name="Calculation 9 5 3 6 2" xfId="5746" xr:uid="{00000000-0005-0000-0000-0000B1130000}"/>
    <cellStyle name="Calculation 9 5 3 7" xfId="5747" xr:uid="{00000000-0005-0000-0000-0000B2130000}"/>
    <cellStyle name="Calculation 9 5 3 7 2" xfId="5748" xr:uid="{00000000-0005-0000-0000-0000B3130000}"/>
    <cellStyle name="Calculation 9 5 3 8" xfId="5749" xr:uid="{00000000-0005-0000-0000-0000B4130000}"/>
    <cellStyle name="Calculation 9 5 3 8 2" xfId="5750" xr:uid="{00000000-0005-0000-0000-0000B5130000}"/>
    <cellStyle name="Calculation 9 5 3 9" xfId="5751" xr:uid="{00000000-0005-0000-0000-0000B6130000}"/>
    <cellStyle name="Calculation 9 5 3 9 2" xfId="5752" xr:uid="{00000000-0005-0000-0000-0000B7130000}"/>
    <cellStyle name="Calculation 9 5 4" xfId="5753" xr:uid="{00000000-0005-0000-0000-0000B8130000}"/>
    <cellStyle name="Calculation 9 5 4 10" xfId="5754" xr:uid="{00000000-0005-0000-0000-0000B9130000}"/>
    <cellStyle name="Calculation 9 5 4 10 2" xfId="5755" xr:uid="{00000000-0005-0000-0000-0000BA130000}"/>
    <cellStyle name="Calculation 9 5 4 11" xfId="5756" xr:uid="{00000000-0005-0000-0000-0000BB130000}"/>
    <cellStyle name="Calculation 9 5 4 11 2" xfId="5757" xr:uid="{00000000-0005-0000-0000-0000BC130000}"/>
    <cellStyle name="Calculation 9 5 4 12" xfId="5758" xr:uid="{00000000-0005-0000-0000-0000BD130000}"/>
    <cellStyle name="Calculation 9 5 4 12 2" xfId="5759" xr:uid="{00000000-0005-0000-0000-0000BE130000}"/>
    <cellStyle name="Calculation 9 5 4 13" xfId="5760" xr:uid="{00000000-0005-0000-0000-0000BF130000}"/>
    <cellStyle name="Calculation 9 5 4 13 2" xfId="5761" xr:uid="{00000000-0005-0000-0000-0000C0130000}"/>
    <cellStyle name="Calculation 9 5 4 14" xfId="5762" xr:uid="{00000000-0005-0000-0000-0000C1130000}"/>
    <cellStyle name="Calculation 9 5 4 14 2" xfId="5763" xr:uid="{00000000-0005-0000-0000-0000C2130000}"/>
    <cellStyle name="Calculation 9 5 4 15" xfId="5764" xr:uid="{00000000-0005-0000-0000-0000C3130000}"/>
    <cellStyle name="Calculation 9 5 4 15 2" xfId="5765" xr:uid="{00000000-0005-0000-0000-0000C4130000}"/>
    <cellStyle name="Calculation 9 5 4 16" xfId="5766" xr:uid="{00000000-0005-0000-0000-0000C5130000}"/>
    <cellStyle name="Calculation 9 5 4 2" xfId="5767" xr:uid="{00000000-0005-0000-0000-0000C6130000}"/>
    <cellStyle name="Calculation 9 5 4 2 2" xfId="5768" xr:uid="{00000000-0005-0000-0000-0000C7130000}"/>
    <cellStyle name="Calculation 9 5 4 3" xfId="5769" xr:uid="{00000000-0005-0000-0000-0000C8130000}"/>
    <cellStyle name="Calculation 9 5 4 3 2" xfId="5770" xr:uid="{00000000-0005-0000-0000-0000C9130000}"/>
    <cellStyle name="Calculation 9 5 4 4" xfId="5771" xr:uid="{00000000-0005-0000-0000-0000CA130000}"/>
    <cellStyle name="Calculation 9 5 4 4 2" xfId="5772" xr:uid="{00000000-0005-0000-0000-0000CB130000}"/>
    <cellStyle name="Calculation 9 5 4 5" xfId="5773" xr:uid="{00000000-0005-0000-0000-0000CC130000}"/>
    <cellStyle name="Calculation 9 5 4 5 2" xfId="5774" xr:uid="{00000000-0005-0000-0000-0000CD130000}"/>
    <cellStyle name="Calculation 9 5 4 6" xfId="5775" xr:uid="{00000000-0005-0000-0000-0000CE130000}"/>
    <cellStyle name="Calculation 9 5 4 6 2" xfId="5776" xr:uid="{00000000-0005-0000-0000-0000CF130000}"/>
    <cellStyle name="Calculation 9 5 4 7" xfId="5777" xr:uid="{00000000-0005-0000-0000-0000D0130000}"/>
    <cellStyle name="Calculation 9 5 4 7 2" xfId="5778" xr:uid="{00000000-0005-0000-0000-0000D1130000}"/>
    <cellStyle name="Calculation 9 5 4 8" xfId="5779" xr:uid="{00000000-0005-0000-0000-0000D2130000}"/>
    <cellStyle name="Calculation 9 5 4 8 2" xfId="5780" xr:uid="{00000000-0005-0000-0000-0000D3130000}"/>
    <cellStyle name="Calculation 9 5 4 9" xfId="5781" xr:uid="{00000000-0005-0000-0000-0000D4130000}"/>
    <cellStyle name="Calculation 9 5 4 9 2" xfId="5782" xr:uid="{00000000-0005-0000-0000-0000D5130000}"/>
    <cellStyle name="Calculation 9 5 5" xfId="5783" xr:uid="{00000000-0005-0000-0000-0000D6130000}"/>
    <cellStyle name="Calculation 9 5 5 10" xfId="5784" xr:uid="{00000000-0005-0000-0000-0000D7130000}"/>
    <cellStyle name="Calculation 9 5 5 10 2" xfId="5785" xr:uid="{00000000-0005-0000-0000-0000D8130000}"/>
    <cellStyle name="Calculation 9 5 5 11" xfId="5786" xr:uid="{00000000-0005-0000-0000-0000D9130000}"/>
    <cellStyle name="Calculation 9 5 5 11 2" xfId="5787" xr:uid="{00000000-0005-0000-0000-0000DA130000}"/>
    <cellStyle name="Calculation 9 5 5 12" xfId="5788" xr:uid="{00000000-0005-0000-0000-0000DB130000}"/>
    <cellStyle name="Calculation 9 5 5 12 2" xfId="5789" xr:uid="{00000000-0005-0000-0000-0000DC130000}"/>
    <cellStyle name="Calculation 9 5 5 13" xfId="5790" xr:uid="{00000000-0005-0000-0000-0000DD130000}"/>
    <cellStyle name="Calculation 9 5 5 13 2" xfId="5791" xr:uid="{00000000-0005-0000-0000-0000DE130000}"/>
    <cellStyle name="Calculation 9 5 5 14" xfId="5792" xr:uid="{00000000-0005-0000-0000-0000DF130000}"/>
    <cellStyle name="Calculation 9 5 5 14 2" xfId="5793" xr:uid="{00000000-0005-0000-0000-0000E0130000}"/>
    <cellStyle name="Calculation 9 5 5 15" xfId="5794" xr:uid="{00000000-0005-0000-0000-0000E1130000}"/>
    <cellStyle name="Calculation 9 5 5 15 2" xfId="5795" xr:uid="{00000000-0005-0000-0000-0000E2130000}"/>
    <cellStyle name="Calculation 9 5 5 16" xfId="5796" xr:uid="{00000000-0005-0000-0000-0000E3130000}"/>
    <cellStyle name="Calculation 9 5 5 2" xfId="5797" xr:uid="{00000000-0005-0000-0000-0000E4130000}"/>
    <cellStyle name="Calculation 9 5 5 2 2" xfId="5798" xr:uid="{00000000-0005-0000-0000-0000E5130000}"/>
    <cellStyle name="Calculation 9 5 5 3" xfId="5799" xr:uid="{00000000-0005-0000-0000-0000E6130000}"/>
    <cellStyle name="Calculation 9 5 5 3 2" xfId="5800" xr:uid="{00000000-0005-0000-0000-0000E7130000}"/>
    <cellStyle name="Calculation 9 5 5 4" xfId="5801" xr:uid="{00000000-0005-0000-0000-0000E8130000}"/>
    <cellStyle name="Calculation 9 5 5 4 2" xfId="5802" xr:uid="{00000000-0005-0000-0000-0000E9130000}"/>
    <cellStyle name="Calculation 9 5 5 5" xfId="5803" xr:uid="{00000000-0005-0000-0000-0000EA130000}"/>
    <cellStyle name="Calculation 9 5 5 5 2" xfId="5804" xr:uid="{00000000-0005-0000-0000-0000EB130000}"/>
    <cellStyle name="Calculation 9 5 5 6" xfId="5805" xr:uid="{00000000-0005-0000-0000-0000EC130000}"/>
    <cellStyle name="Calculation 9 5 5 6 2" xfId="5806" xr:uid="{00000000-0005-0000-0000-0000ED130000}"/>
    <cellStyle name="Calculation 9 5 5 7" xfId="5807" xr:uid="{00000000-0005-0000-0000-0000EE130000}"/>
    <cellStyle name="Calculation 9 5 5 7 2" xfId="5808" xr:uid="{00000000-0005-0000-0000-0000EF130000}"/>
    <cellStyle name="Calculation 9 5 5 8" xfId="5809" xr:uid="{00000000-0005-0000-0000-0000F0130000}"/>
    <cellStyle name="Calculation 9 5 5 8 2" xfId="5810" xr:uid="{00000000-0005-0000-0000-0000F1130000}"/>
    <cellStyle name="Calculation 9 5 5 9" xfId="5811" xr:uid="{00000000-0005-0000-0000-0000F2130000}"/>
    <cellStyle name="Calculation 9 5 5 9 2" xfId="5812" xr:uid="{00000000-0005-0000-0000-0000F3130000}"/>
    <cellStyle name="Calculation 9 5 6" xfId="5813" xr:uid="{00000000-0005-0000-0000-0000F4130000}"/>
    <cellStyle name="Calculation 9 5 6 10" xfId="5814" xr:uid="{00000000-0005-0000-0000-0000F5130000}"/>
    <cellStyle name="Calculation 9 5 6 10 2" xfId="5815" xr:uid="{00000000-0005-0000-0000-0000F6130000}"/>
    <cellStyle name="Calculation 9 5 6 11" xfId="5816" xr:uid="{00000000-0005-0000-0000-0000F7130000}"/>
    <cellStyle name="Calculation 9 5 6 11 2" xfId="5817" xr:uid="{00000000-0005-0000-0000-0000F8130000}"/>
    <cellStyle name="Calculation 9 5 6 12" xfId="5818" xr:uid="{00000000-0005-0000-0000-0000F9130000}"/>
    <cellStyle name="Calculation 9 5 6 12 2" xfId="5819" xr:uid="{00000000-0005-0000-0000-0000FA130000}"/>
    <cellStyle name="Calculation 9 5 6 13" xfId="5820" xr:uid="{00000000-0005-0000-0000-0000FB130000}"/>
    <cellStyle name="Calculation 9 5 6 13 2" xfId="5821" xr:uid="{00000000-0005-0000-0000-0000FC130000}"/>
    <cellStyle name="Calculation 9 5 6 14" xfId="5822" xr:uid="{00000000-0005-0000-0000-0000FD130000}"/>
    <cellStyle name="Calculation 9 5 6 14 2" xfId="5823" xr:uid="{00000000-0005-0000-0000-0000FE130000}"/>
    <cellStyle name="Calculation 9 5 6 15" xfId="5824" xr:uid="{00000000-0005-0000-0000-0000FF130000}"/>
    <cellStyle name="Calculation 9 5 6 2" xfId="5825" xr:uid="{00000000-0005-0000-0000-000000140000}"/>
    <cellStyle name="Calculation 9 5 6 2 2" xfId="5826" xr:uid="{00000000-0005-0000-0000-000001140000}"/>
    <cellStyle name="Calculation 9 5 6 3" xfId="5827" xr:uid="{00000000-0005-0000-0000-000002140000}"/>
    <cellStyle name="Calculation 9 5 6 3 2" xfId="5828" xr:uid="{00000000-0005-0000-0000-000003140000}"/>
    <cellStyle name="Calculation 9 5 6 4" xfId="5829" xr:uid="{00000000-0005-0000-0000-000004140000}"/>
    <cellStyle name="Calculation 9 5 6 4 2" xfId="5830" xr:uid="{00000000-0005-0000-0000-000005140000}"/>
    <cellStyle name="Calculation 9 5 6 5" xfId="5831" xr:uid="{00000000-0005-0000-0000-000006140000}"/>
    <cellStyle name="Calculation 9 5 6 5 2" xfId="5832" xr:uid="{00000000-0005-0000-0000-000007140000}"/>
    <cellStyle name="Calculation 9 5 6 6" xfId="5833" xr:uid="{00000000-0005-0000-0000-000008140000}"/>
    <cellStyle name="Calculation 9 5 6 6 2" xfId="5834" xr:uid="{00000000-0005-0000-0000-000009140000}"/>
    <cellStyle name="Calculation 9 5 6 7" xfId="5835" xr:uid="{00000000-0005-0000-0000-00000A140000}"/>
    <cellStyle name="Calculation 9 5 6 7 2" xfId="5836" xr:uid="{00000000-0005-0000-0000-00000B140000}"/>
    <cellStyle name="Calculation 9 5 6 8" xfId="5837" xr:uid="{00000000-0005-0000-0000-00000C140000}"/>
    <cellStyle name="Calculation 9 5 6 8 2" xfId="5838" xr:uid="{00000000-0005-0000-0000-00000D140000}"/>
    <cellStyle name="Calculation 9 5 6 9" xfId="5839" xr:uid="{00000000-0005-0000-0000-00000E140000}"/>
    <cellStyle name="Calculation 9 5 6 9 2" xfId="5840" xr:uid="{00000000-0005-0000-0000-00000F140000}"/>
    <cellStyle name="Calculation 9 5 7" xfId="5841" xr:uid="{00000000-0005-0000-0000-000010140000}"/>
    <cellStyle name="Calculation 9 5 7 2" xfId="5842" xr:uid="{00000000-0005-0000-0000-000011140000}"/>
    <cellStyle name="Calculation 9 5 8" xfId="5843" xr:uid="{00000000-0005-0000-0000-000012140000}"/>
    <cellStyle name="Calculation 9 5 8 2" xfId="5844" xr:uid="{00000000-0005-0000-0000-000013140000}"/>
    <cellStyle name="Calculation 9 5 9" xfId="5845" xr:uid="{00000000-0005-0000-0000-000014140000}"/>
    <cellStyle name="Calculation 9 5 9 2" xfId="5846" xr:uid="{00000000-0005-0000-0000-000015140000}"/>
    <cellStyle name="Calculation 9 6" xfId="5847" xr:uid="{00000000-0005-0000-0000-000016140000}"/>
    <cellStyle name="Calculation 9 6 10" xfId="5848" xr:uid="{00000000-0005-0000-0000-000017140000}"/>
    <cellStyle name="Calculation 9 6 10 2" xfId="5849" xr:uid="{00000000-0005-0000-0000-000018140000}"/>
    <cellStyle name="Calculation 9 6 11" xfId="5850" xr:uid="{00000000-0005-0000-0000-000019140000}"/>
    <cellStyle name="Calculation 9 6 11 2" xfId="5851" xr:uid="{00000000-0005-0000-0000-00001A140000}"/>
    <cellStyle name="Calculation 9 6 12" xfId="5852" xr:uid="{00000000-0005-0000-0000-00001B140000}"/>
    <cellStyle name="Calculation 9 6 12 2" xfId="5853" xr:uid="{00000000-0005-0000-0000-00001C140000}"/>
    <cellStyle name="Calculation 9 6 13" xfId="5854" xr:uid="{00000000-0005-0000-0000-00001D140000}"/>
    <cellStyle name="Calculation 9 6 13 2" xfId="5855" xr:uid="{00000000-0005-0000-0000-00001E140000}"/>
    <cellStyle name="Calculation 9 6 14" xfId="5856" xr:uid="{00000000-0005-0000-0000-00001F140000}"/>
    <cellStyle name="Calculation 9 6 14 2" xfId="5857" xr:uid="{00000000-0005-0000-0000-000020140000}"/>
    <cellStyle name="Calculation 9 6 15" xfId="5858" xr:uid="{00000000-0005-0000-0000-000021140000}"/>
    <cellStyle name="Calculation 9 6 15 2" xfId="5859" xr:uid="{00000000-0005-0000-0000-000022140000}"/>
    <cellStyle name="Calculation 9 6 16" xfId="5860" xr:uid="{00000000-0005-0000-0000-000023140000}"/>
    <cellStyle name="Calculation 9 6 16 2" xfId="5861" xr:uid="{00000000-0005-0000-0000-000024140000}"/>
    <cellStyle name="Calculation 9 6 17" xfId="5862" xr:uid="{00000000-0005-0000-0000-000025140000}"/>
    <cellStyle name="Calculation 9 6 17 2" xfId="5863" xr:uid="{00000000-0005-0000-0000-000026140000}"/>
    <cellStyle name="Calculation 9 6 18" xfId="5864" xr:uid="{00000000-0005-0000-0000-000027140000}"/>
    <cellStyle name="Calculation 9 6 18 2" xfId="5865" xr:uid="{00000000-0005-0000-0000-000028140000}"/>
    <cellStyle name="Calculation 9 6 19" xfId="5866" xr:uid="{00000000-0005-0000-0000-000029140000}"/>
    <cellStyle name="Calculation 9 6 2" xfId="5867" xr:uid="{00000000-0005-0000-0000-00002A140000}"/>
    <cellStyle name="Calculation 9 6 2 10" xfId="5868" xr:uid="{00000000-0005-0000-0000-00002B140000}"/>
    <cellStyle name="Calculation 9 6 2 10 2" xfId="5869" xr:uid="{00000000-0005-0000-0000-00002C140000}"/>
    <cellStyle name="Calculation 9 6 2 11" xfId="5870" xr:uid="{00000000-0005-0000-0000-00002D140000}"/>
    <cellStyle name="Calculation 9 6 2 11 2" xfId="5871" xr:uid="{00000000-0005-0000-0000-00002E140000}"/>
    <cellStyle name="Calculation 9 6 2 12" xfId="5872" xr:uid="{00000000-0005-0000-0000-00002F140000}"/>
    <cellStyle name="Calculation 9 6 2 12 2" xfId="5873" xr:uid="{00000000-0005-0000-0000-000030140000}"/>
    <cellStyle name="Calculation 9 6 2 13" xfId="5874" xr:uid="{00000000-0005-0000-0000-000031140000}"/>
    <cellStyle name="Calculation 9 6 2 13 2" xfId="5875" xr:uid="{00000000-0005-0000-0000-000032140000}"/>
    <cellStyle name="Calculation 9 6 2 14" xfId="5876" xr:uid="{00000000-0005-0000-0000-000033140000}"/>
    <cellStyle name="Calculation 9 6 2 14 2" xfId="5877" xr:uid="{00000000-0005-0000-0000-000034140000}"/>
    <cellStyle name="Calculation 9 6 2 15" xfId="5878" xr:uid="{00000000-0005-0000-0000-000035140000}"/>
    <cellStyle name="Calculation 9 6 2 15 2" xfId="5879" xr:uid="{00000000-0005-0000-0000-000036140000}"/>
    <cellStyle name="Calculation 9 6 2 16" xfId="5880" xr:uid="{00000000-0005-0000-0000-000037140000}"/>
    <cellStyle name="Calculation 9 6 2 16 2" xfId="5881" xr:uid="{00000000-0005-0000-0000-000038140000}"/>
    <cellStyle name="Calculation 9 6 2 17" xfId="5882" xr:uid="{00000000-0005-0000-0000-000039140000}"/>
    <cellStyle name="Calculation 9 6 2 17 2" xfId="5883" xr:uid="{00000000-0005-0000-0000-00003A140000}"/>
    <cellStyle name="Calculation 9 6 2 18" xfId="5884" xr:uid="{00000000-0005-0000-0000-00003B140000}"/>
    <cellStyle name="Calculation 9 6 2 2" xfId="5885" xr:uid="{00000000-0005-0000-0000-00003C140000}"/>
    <cellStyle name="Calculation 9 6 2 2 2" xfId="5886" xr:uid="{00000000-0005-0000-0000-00003D140000}"/>
    <cellStyle name="Calculation 9 6 2 3" xfId="5887" xr:uid="{00000000-0005-0000-0000-00003E140000}"/>
    <cellStyle name="Calculation 9 6 2 3 2" xfId="5888" xr:uid="{00000000-0005-0000-0000-00003F140000}"/>
    <cellStyle name="Calculation 9 6 2 4" xfId="5889" xr:uid="{00000000-0005-0000-0000-000040140000}"/>
    <cellStyle name="Calculation 9 6 2 4 2" xfId="5890" xr:uid="{00000000-0005-0000-0000-000041140000}"/>
    <cellStyle name="Calculation 9 6 2 5" xfId="5891" xr:uid="{00000000-0005-0000-0000-000042140000}"/>
    <cellStyle name="Calculation 9 6 2 5 2" xfId="5892" xr:uid="{00000000-0005-0000-0000-000043140000}"/>
    <cellStyle name="Calculation 9 6 2 6" xfId="5893" xr:uid="{00000000-0005-0000-0000-000044140000}"/>
    <cellStyle name="Calculation 9 6 2 6 2" xfId="5894" xr:uid="{00000000-0005-0000-0000-000045140000}"/>
    <cellStyle name="Calculation 9 6 2 7" xfId="5895" xr:uid="{00000000-0005-0000-0000-000046140000}"/>
    <cellStyle name="Calculation 9 6 2 7 2" xfId="5896" xr:uid="{00000000-0005-0000-0000-000047140000}"/>
    <cellStyle name="Calculation 9 6 2 8" xfId="5897" xr:uid="{00000000-0005-0000-0000-000048140000}"/>
    <cellStyle name="Calculation 9 6 2 8 2" xfId="5898" xr:uid="{00000000-0005-0000-0000-000049140000}"/>
    <cellStyle name="Calculation 9 6 2 9" xfId="5899" xr:uid="{00000000-0005-0000-0000-00004A140000}"/>
    <cellStyle name="Calculation 9 6 2 9 2" xfId="5900" xr:uid="{00000000-0005-0000-0000-00004B140000}"/>
    <cellStyle name="Calculation 9 6 3" xfId="5901" xr:uid="{00000000-0005-0000-0000-00004C140000}"/>
    <cellStyle name="Calculation 9 6 3 10" xfId="5902" xr:uid="{00000000-0005-0000-0000-00004D140000}"/>
    <cellStyle name="Calculation 9 6 3 10 2" xfId="5903" xr:uid="{00000000-0005-0000-0000-00004E140000}"/>
    <cellStyle name="Calculation 9 6 3 11" xfId="5904" xr:uid="{00000000-0005-0000-0000-00004F140000}"/>
    <cellStyle name="Calculation 9 6 3 11 2" xfId="5905" xr:uid="{00000000-0005-0000-0000-000050140000}"/>
    <cellStyle name="Calculation 9 6 3 12" xfId="5906" xr:uid="{00000000-0005-0000-0000-000051140000}"/>
    <cellStyle name="Calculation 9 6 3 12 2" xfId="5907" xr:uid="{00000000-0005-0000-0000-000052140000}"/>
    <cellStyle name="Calculation 9 6 3 13" xfId="5908" xr:uid="{00000000-0005-0000-0000-000053140000}"/>
    <cellStyle name="Calculation 9 6 3 13 2" xfId="5909" xr:uid="{00000000-0005-0000-0000-000054140000}"/>
    <cellStyle name="Calculation 9 6 3 14" xfId="5910" xr:uid="{00000000-0005-0000-0000-000055140000}"/>
    <cellStyle name="Calculation 9 6 3 14 2" xfId="5911" xr:uid="{00000000-0005-0000-0000-000056140000}"/>
    <cellStyle name="Calculation 9 6 3 15" xfId="5912" xr:uid="{00000000-0005-0000-0000-000057140000}"/>
    <cellStyle name="Calculation 9 6 3 15 2" xfId="5913" xr:uid="{00000000-0005-0000-0000-000058140000}"/>
    <cellStyle name="Calculation 9 6 3 16" xfId="5914" xr:uid="{00000000-0005-0000-0000-000059140000}"/>
    <cellStyle name="Calculation 9 6 3 2" xfId="5915" xr:uid="{00000000-0005-0000-0000-00005A140000}"/>
    <cellStyle name="Calculation 9 6 3 2 2" xfId="5916" xr:uid="{00000000-0005-0000-0000-00005B140000}"/>
    <cellStyle name="Calculation 9 6 3 3" xfId="5917" xr:uid="{00000000-0005-0000-0000-00005C140000}"/>
    <cellStyle name="Calculation 9 6 3 3 2" xfId="5918" xr:uid="{00000000-0005-0000-0000-00005D140000}"/>
    <cellStyle name="Calculation 9 6 3 4" xfId="5919" xr:uid="{00000000-0005-0000-0000-00005E140000}"/>
    <cellStyle name="Calculation 9 6 3 4 2" xfId="5920" xr:uid="{00000000-0005-0000-0000-00005F140000}"/>
    <cellStyle name="Calculation 9 6 3 5" xfId="5921" xr:uid="{00000000-0005-0000-0000-000060140000}"/>
    <cellStyle name="Calculation 9 6 3 5 2" xfId="5922" xr:uid="{00000000-0005-0000-0000-000061140000}"/>
    <cellStyle name="Calculation 9 6 3 6" xfId="5923" xr:uid="{00000000-0005-0000-0000-000062140000}"/>
    <cellStyle name="Calculation 9 6 3 6 2" xfId="5924" xr:uid="{00000000-0005-0000-0000-000063140000}"/>
    <cellStyle name="Calculation 9 6 3 7" xfId="5925" xr:uid="{00000000-0005-0000-0000-000064140000}"/>
    <cellStyle name="Calculation 9 6 3 7 2" xfId="5926" xr:uid="{00000000-0005-0000-0000-000065140000}"/>
    <cellStyle name="Calculation 9 6 3 8" xfId="5927" xr:uid="{00000000-0005-0000-0000-000066140000}"/>
    <cellStyle name="Calculation 9 6 3 8 2" xfId="5928" xr:uid="{00000000-0005-0000-0000-000067140000}"/>
    <cellStyle name="Calculation 9 6 3 9" xfId="5929" xr:uid="{00000000-0005-0000-0000-000068140000}"/>
    <cellStyle name="Calculation 9 6 3 9 2" xfId="5930" xr:uid="{00000000-0005-0000-0000-000069140000}"/>
    <cellStyle name="Calculation 9 6 4" xfId="5931" xr:uid="{00000000-0005-0000-0000-00006A140000}"/>
    <cellStyle name="Calculation 9 6 4 10" xfId="5932" xr:uid="{00000000-0005-0000-0000-00006B140000}"/>
    <cellStyle name="Calculation 9 6 4 10 2" xfId="5933" xr:uid="{00000000-0005-0000-0000-00006C140000}"/>
    <cellStyle name="Calculation 9 6 4 11" xfId="5934" xr:uid="{00000000-0005-0000-0000-00006D140000}"/>
    <cellStyle name="Calculation 9 6 4 11 2" xfId="5935" xr:uid="{00000000-0005-0000-0000-00006E140000}"/>
    <cellStyle name="Calculation 9 6 4 12" xfId="5936" xr:uid="{00000000-0005-0000-0000-00006F140000}"/>
    <cellStyle name="Calculation 9 6 4 12 2" xfId="5937" xr:uid="{00000000-0005-0000-0000-000070140000}"/>
    <cellStyle name="Calculation 9 6 4 13" xfId="5938" xr:uid="{00000000-0005-0000-0000-000071140000}"/>
    <cellStyle name="Calculation 9 6 4 13 2" xfId="5939" xr:uid="{00000000-0005-0000-0000-000072140000}"/>
    <cellStyle name="Calculation 9 6 4 14" xfId="5940" xr:uid="{00000000-0005-0000-0000-000073140000}"/>
    <cellStyle name="Calculation 9 6 4 14 2" xfId="5941" xr:uid="{00000000-0005-0000-0000-000074140000}"/>
    <cellStyle name="Calculation 9 6 4 15" xfId="5942" xr:uid="{00000000-0005-0000-0000-000075140000}"/>
    <cellStyle name="Calculation 9 6 4 15 2" xfId="5943" xr:uid="{00000000-0005-0000-0000-000076140000}"/>
    <cellStyle name="Calculation 9 6 4 16" xfId="5944" xr:uid="{00000000-0005-0000-0000-000077140000}"/>
    <cellStyle name="Calculation 9 6 4 2" xfId="5945" xr:uid="{00000000-0005-0000-0000-000078140000}"/>
    <cellStyle name="Calculation 9 6 4 2 2" xfId="5946" xr:uid="{00000000-0005-0000-0000-000079140000}"/>
    <cellStyle name="Calculation 9 6 4 3" xfId="5947" xr:uid="{00000000-0005-0000-0000-00007A140000}"/>
    <cellStyle name="Calculation 9 6 4 3 2" xfId="5948" xr:uid="{00000000-0005-0000-0000-00007B140000}"/>
    <cellStyle name="Calculation 9 6 4 4" xfId="5949" xr:uid="{00000000-0005-0000-0000-00007C140000}"/>
    <cellStyle name="Calculation 9 6 4 4 2" xfId="5950" xr:uid="{00000000-0005-0000-0000-00007D140000}"/>
    <cellStyle name="Calculation 9 6 4 5" xfId="5951" xr:uid="{00000000-0005-0000-0000-00007E140000}"/>
    <cellStyle name="Calculation 9 6 4 5 2" xfId="5952" xr:uid="{00000000-0005-0000-0000-00007F140000}"/>
    <cellStyle name="Calculation 9 6 4 6" xfId="5953" xr:uid="{00000000-0005-0000-0000-000080140000}"/>
    <cellStyle name="Calculation 9 6 4 6 2" xfId="5954" xr:uid="{00000000-0005-0000-0000-000081140000}"/>
    <cellStyle name="Calculation 9 6 4 7" xfId="5955" xr:uid="{00000000-0005-0000-0000-000082140000}"/>
    <cellStyle name="Calculation 9 6 4 7 2" xfId="5956" xr:uid="{00000000-0005-0000-0000-000083140000}"/>
    <cellStyle name="Calculation 9 6 4 8" xfId="5957" xr:uid="{00000000-0005-0000-0000-000084140000}"/>
    <cellStyle name="Calculation 9 6 4 8 2" xfId="5958" xr:uid="{00000000-0005-0000-0000-000085140000}"/>
    <cellStyle name="Calculation 9 6 4 9" xfId="5959" xr:uid="{00000000-0005-0000-0000-000086140000}"/>
    <cellStyle name="Calculation 9 6 4 9 2" xfId="5960" xr:uid="{00000000-0005-0000-0000-000087140000}"/>
    <cellStyle name="Calculation 9 6 5" xfId="5961" xr:uid="{00000000-0005-0000-0000-000088140000}"/>
    <cellStyle name="Calculation 9 6 5 10" xfId="5962" xr:uid="{00000000-0005-0000-0000-000089140000}"/>
    <cellStyle name="Calculation 9 6 5 10 2" xfId="5963" xr:uid="{00000000-0005-0000-0000-00008A140000}"/>
    <cellStyle name="Calculation 9 6 5 11" xfId="5964" xr:uid="{00000000-0005-0000-0000-00008B140000}"/>
    <cellStyle name="Calculation 9 6 5 11 2" xfId="5965" xr:uid="{00000000-0005-0000-0000-00008C140000}"/>
    <cellStyle name="Calculation 9 6 5 12" xfId="5966" xr:uid="{00000000-0005-0000-0000-00008D140000}"/>
    <cellStyle name="Calculation 9 6 5 12 2" xfId="5967" xr:uid="{00000000-0005-0000-0000-00008E140000}"/>
    <cellStyle name="Calculation 9 6 5 13" xfId="5968" xr:uid="{00000000-0005-0000-0000-00008F140000}"/>
    <cellStyle name="Calculation 9 6 5 13 2" xfId="5969" xr:uid="{00000000-0005-0000-0000-000090140000}"/>
    <cellStyle name="Calculation 9 6 5 14" xfId="5970" xr:uid="{00000000-0005-0000-0000-000091140000}"/>
    <cellStyle name="Calculation 9 6 5 14 2" xfId="5971" xr:uid="{00000000-0005-0000-0000-000092140000}"/>
    <cellStyle name="Calculation 9 6 5 15" xfId="5972" xr:uid="{00000000-0005-0000-0000-000093140000}"/>
    <cellStyle name="Calculation 9 6 5 2" xfId="5973" xr:uid="{00000000-0005-0000-0000-000094140000}"/>
    <cellStyle name="Calculation 9 6 5 2 2" xfId="5974" xr:uid="{00000000-0005-0000-0000-000095140000}"/>
    <cellStyle name="Calculation 9 6 5 3" xfId="5975" xr:uid="{00000000-0005-0000-0000-000096140000}"/>
    <cellStyle name="Calculation 9 6 5 3 2" xfId="5976" xr:uid="{00000000-0005-0000-0000-000097140000}"/>
    <cellStyle name="Calculation 9 6 5 4" xfId="5977" xr:uid="{00000000-0005-0000-0000-000098140000}"/>
    <cellStyle name="Calculation 9 6 5 4 2" xfId="5978" xr:uid="{00000000-0005-0000-0000-000099140000}"/>
    <cellStyle name="Calculation 9 6 5 5" xfId="5979" xr:uid="{00000000-0005-0000-0000-00009A140000}"/>
    <cellStyle name="Calculation 9 6 5 5 2" xfId="5980" xr:uid="{00000000-0005-0000-0000-00009B140000}"/>
    <cellStyle name="Calculation 9 6 5 6" xfId="5981" xr:uid="{00000000-0005-0000-0000-00009C140000}"/>
    <cellStyle name="Calculation 9 6 5 6 2" xfId="5982" xr:uid="{00000000-0005-0000-0000-00009D140000}"/>
    <cellStyle name="Calculation 9 6 5 7" xfId="5983" xr:uid="{00000000-0005-0000-0000-00009E140000}"/>
    <cellStyle name="Calculation 9 6 5 7 2" xfId="5984" xr:uid="{00000000-0005-0000-0000-00009F140000}"/>
    <cellStyle name="Calculation 9 6 5 8" xfId="5985" xr:uid="{00000000-0005-0000-0000-0000A0140000}"/>
    <cellStyle name="Calculation 9 6 5 8 2" xfId="5986" xr:uid="{00000000-0005-0000-0000-0000A1140000}"/>
    <cellStyle name="Calculation 9 6 5 9" xfId="5987" xr:uid="{00000000-0005-0000-0000-0000A2140000}"/>
    <cellStyle name="Calculation 9 6 5 9 2" xfId="5988" xr:uid="{00000000-0005-0000-0000-0000A3140000}"/>
    <cellStyle name="Calculation 9 6 6" xfId="5989" xr:uid="{00000000-0005-0000-0000-0000A4140000}"/>
    <cellStyle name="Calculation 9 6 6 2" xfId="5990" xr:uid="{00000000-0005-0000-0000-0000A5140000}"/>
    <cellStyle name="Calculation 9 6 7" xfId="5991" xr:uid="{00000000-0005-0000-0000-0000A6140000}"/>
    <cellStyle name="Calculation 9 6 7 2" xfId="5992" xr:uid="{00000000-0005-0000-0000-0000A7140000}"/>
    <cellStyle name="Calculation 9 6 8" xfId="5993" xr:uid="{00000000-0005-0000-0000-0000A8140000}"/>
    <cellStyle name="Calculation 9 6 8 2" xfId="5994" xr:uid="{00000000-0005-0000-0000-0000A9140000}"/>
    <cellStyle name="Calculation 9 6 9" xfId="5995" xr:uid="{00000000-0005-0000-0000-0000AA140000}"/>
    <cellStyle name="Calculation 9 6 9 2" xfId="5996" xr:uid="{00000000-0005-0000-0000-0000AB140000}"/>
    <cellStyle name="Calculation 9 7" xfId="5997" xr:uid="{00000000-0005-0000-0000-0000AC140000}"/>
    <cellStyle name="Calculation 9 7 10" xfId="5998" xr:uid="{00000000-0005-0000-0000-0000AD140000}"/>
    <cellStyle name="Calculation 9 7 10 2" xfId="5999" xr:uid="{00000000-0005-0000-0000-0000AE140000}"/>
    <cellStyle name="Calculation 9 7 11" xfId="6000" xr:uid="{00000000-0005-0000-0000-0000AF140000}"/>
    <cellStyle name="Calculation 9 7 11 2" xfId="6001" xr:uid="{00000000-0005-0000-0000-0000B0140000}"/>
    <cellStyle name="Calculation 9 7 12" xfId="6002" xr:uid="{00000000-0005-0000-0000-0000B1140000}"/>
    <cellStyle name="Calculation 9 7 12 2" xfId="6003" xr:uid="{00000000-0005-0000-0000-0000B2140000}"/>
    <cellStyle name="Calculation 9 7 13" xfId="6004" xr:uid="{00000000-0005-0000-0000-0000B3140000}"/>
    <cellStyle name="Calculation 9 7 13 2" xfId="6005" xr:uid="{00000000-0005-0000-0000-0000B4140000}"/>
    <cellStyle name="Calculation 9 7 14" xfId="6006" xr:uid="{00000000-0005-0000-0000-0000B5140000}"/>
    <cellStyle name="Calculation 9 7 14 2" xfId="6007" xr:uid="{00000000-0005-0000-0000-0000B6140000}"/>
    <cellStyle name="Calculation 9 7 15" xfId="6008" xr:uid="{00000000-0005-0000-0000-0000B7140000}"/>
    <cellStyle name="Calculation 9 7 15 2" xfId="6009" xr:uid="{00000000-0005-0000-0000-0000B8140000}"/>
    <cellStyle name="Calculation 9 7 16" xfId="6010" xr:uid="{00000000-0005-0000-0000-0000B9140000}"/>
    <cellStyle name="Calculation 9 7 16 2" xfId="6011" xr:uid="{00000000-0005-0000-0000-0000BA140000}"/>
    <cellStyle name="Calculation 9 7 17" xfId="6012" xr:uid="{00000000-0005-0000-0000-0000BB140000}"/>
    <cellStyle name="Calculation 9 7 17 2" xfId="6013" xr:uid="{00000000-0005-0000-0000-0000BC140000}"/>
    <cellStyle name="Calculation 9 7 18" xfId="6014" xr:uid="{00000000-0005-0000-0000-0000BD140000}"/>
    <cellStyle name="Calculation 9 7 18 2" xfId="6015" xr:uid="{00000000-0005-0000-0000-0000BE140000}"/>
    <cellStyle name="Calculation 9 7 19" xfId="6016" xr:uid="{00000000-0005-0000-0000-0000BF140000}"/>
    <cellStyle name="Calculation 9 7 2" xfId="6017" xr:uid="{00000000-0005-0000-0000-0000C0140000}"/>
    <cellStyle name="Calculation 9 7 2 10" xfId="6018" xr:uid="{00000000-0005-0000-0000-0000C1140000}"/>
    <cellStyle name="Calculation 9 7 2 10 2" xfId="6019" xr:uid="{00000000-0005-0000-0000-0000C2140000}"/>
    <cellStyle name="Calculation 9 7 2 11" xfId="6020" xr:uid="{00000000-0005-0000-0000-0000C3140000}"/>
    <cellStyle name="Calculation 9 7 2 11 2" xfId="6021" xr:uid="{00000000-0005-0000-0000-0000C4140000}"/>
    <cellStyle name="Calculation 9 7 2 12" xfId="6022" xr:uid="{00000000-0005-0000-0000-0000C5140000}"/>
    <cellStyle name="Calculation 9 7 2 12 2" xfId="6023" xr:uid="{00000000-0005-0000-0000-0000C6140000}"/>
    <cellStyle name="Calculation 9 7 2 13" xfId="6024" xr:uid="{00000000-0005-0000-0000-0000C7140000}"/>
    <cellStyle name="Calculation 9 7 2 13 2" xfId="6025" xr:uid="{00000000-0005-0000-0000-0000C8140000}"/>
    <cellStyle name="Calculation 9 7 2 14" xfId="6026" xr:uid="{00000000-0005-0000-0000-0000C9140000}"/>
    <cellStyle name="Calculation 9 7 2 14 2" xfId="6027" xr:uid="{00000000-0005-0000-0000-0000CA140000}"/>
    <cellStyle name="Calculation 9 7 2 15" xfId="6028" xr:uid="{00000000-0005-0000-0000-0000CB140000}"/>
    <cellStyle name="Calculation 9 7 2 15 2" xfId="6029" xr:uid="{00000000-0005-0000-0000-0000CC140000}"/>
    <cellStyle name="Calculation 9 7 2 16" xfId="6030" xr:uid="{00000000-0005-0000-0000-0000CD140000}"/>
    <cellStyle name="Calculation 9 7 2 16 2" xfId="6031" xr:uid="{00000000-0005-0000-0000-0000CE140000}"/>
    <cellStyle name="Calculation 9 7 2 17" xfId="6032" xr:uid="{00000000-0005-0000-0000-0000CF140000}"/>
    <cellStyle name="Calculation 9 7 2 17 2" xfId="6033" xr:uid="{00000000-0005-0000-0000-0000D0140000}"/>
    <cellStyle name="Calculation 9 7 2 18" xfId="6034" xr:uid="{00000000-0005-0000-0000-0000D1140000}"/>
    <cellStyle name="Calculation 9 7 2 2" xfId="6035" xr:uid="{00000000-0005-0000-0000-0000D2140000}"/>
    <cellStyle name="Calculation 9 7 2 2 2" xfId="6036" xr:uid="{00000000-0005-0000-0000-0000D3140000}"/>
    <cellStyle name="Calculation 9 7 2 3" xfId="6037" xr:uid="{00000000-0005-0000-0000-0000D4140000}"/>
    <cellStyle name="Calculation 9 7 2 3 2" xfId="6038" xr:uid="{00000000-0005-0000-0000-0000D5140000}"/>
    <cellStyle name="Calculation 9 7 2 4" xfId="6039" xr:uid="{00000000-0005-0000-0000-0000D6140000}"/>
    <cellStyle name="Calculation 9 7 2 4 2" xfId="6040" xr:uid="{00000000-0005-0000-0000-0000D7140000}"/>
    <cellStyle name="Calculation 9 7 2 5" xfId="6041" xr:uid="{00000000-0005-0000-0000-0000D8140000}"/>
    <cellStyle name="Calculation 9 7 2 5 2" xfId="6042" xr:uid="{00000000-0005-0000-0000-0000D9140000}"/>
    <cellStyle name="Calculation 9 7 2 6" xfId="6043" xr:uid="{00000000-0005-0000-0000-0000DA140000}"/>
    <cellStyle name="Calculation 9 7 2 6 2" xfId="6044" xr:uid="{00000000-0005-0000-0000-0000DB140000}"/>
    <cellStyle name="Calculation 9 7 2 7" xfId="6045" xr:uid="{00000000-0005-0000-0000-0000DC140000}"/>
    <cellStyle name="Calculation 9 7 2 7 2" xfId="6046" xr:uid="{00000000-0005-0000-0000-0000DD140000}"/>
    <cellStyle name="Calculation 9 7 2 8" xfId="6047" xr:uid="{00000000-0005-0000-0000-0000DE140000}"/>
    <cellStyle name="Calculation 9 7 2 8 2" xfId="6048" xr:uid="{00000000-0005-0000-0000-0000DF140000}"/>
    <cellStyle name="Calculation 9 7 2 9" xfId="6049" xr:uid="{00000000-0005-0000-0000-0000E0140000}"/>
    <cellStyle name="Calculation 9 7 2 9 2" xfId="6050" xr:uid="{00000000-0005-0000-0000-0000E1140000}"/>
    <cellStyle name="Calculation 9 7 3" xfId="6051" xr:uid="{00000000-0005-0000-0000-0000E2140000}"/>
    <cellStyle name="Calculation 9 7 3 10" xfId="6052" xr:uid="{00000000-0005-0000-0000-0000E3140000}"/>
    <cellStyle name="Calculation 9 7 3 10 2" xfId="6053" xr:uid="{00000000-0005-0000-0000-0000E4140000}"/>
    <cellStyle name="Calculation 9 7 3 11" xfId="6054" xr:uid="{00000000-0005-0000-0000-0000E5140000}"/>
    <cellStyle name="Calculation 9 7 3 11 2" xfId="6055" xr:uid="{00000000-0005-0000-0000-0000E6140000}"/>
    <cellStyle name="Calculation 9 7 3 12" xfId="6056" xr:uid="{00000000-0005-0000-0000-0000E7140000}"/>
    <cellStyle name="Calculation 9 7 3 12 2" xfId="6057" xr:uid="{00000000-0005-0000-0000-0000E8140000}"/>
    <cellStyle name="Calculation 9 7 3 13" xfId="6058" xr:uid="{00000000-0005-0000-0000-0000E9140000}"/>
    <cellStyle name="Calculation 9 7 3 13 2" xfId="6059" xr:uid="{00000000-0005-0000-0000-0000EA140000}"/>
    <cellStyle name="Calculation 9 7 3 14" xfId="6060" xr:uid="{00000000-0005-0000-0000-0000EB140000}"/>
    <cellStyle name="Calculation 9 7 3 14 2" xfId="6061" xr:uid="{00000000-0005-0000-0000-0000EC140000}"/>
    <cellStyle name="Calculation 9 7 3 15" xfId="6062" xr:uid="{00000000-0005-0000-0000-0000ED140000}"/>
    <cellStyle name="Calculation 9 7 3 15 2" xfId="6063" xr:uid="{00000000-0005-0000-0000-0000EE140000}"/>
    <cellStyle name="Calculation 9 7 3 16" xfId="6064" xr:uid="{00000000-0005-0000-0000-0000EF140000}"/>
    <cellStyle name="Calculation 9 7 3 2" xfId="6065" xr:uid="{00000000-0005-0000-0000-0000F0140000}"/>
    <cellStyle name="Calculation 9 7 3 2 2" xfId="6066" xr:uid="{00000000-0005-0000-0000-0000F1140000}"/>
    <cellStyle name="Calculation 9 7 3 3" xfId="6067" xr:uid="{00000000-0005-0000-0000-0000F2140000}"/>
    <cellStyle name="Calculation 9 7 3 3 2" xfId="6068" xr:uid="{00000000-0005-0000-0000-0000F3140000}"/>
    <cellStyle name="Calculation 9 7 3 4" xfId="6069" xr:uid="{00000000-0005-0000-0000-0000F4140000}"/>
    <cellStyle name="Calculation 9 7 3 4 2" xfId="6070" xr:uid="{00000000-0005-0000-0000-0000F5140000}"/>
    <cellStyle name="Calculation 9 7 3 5" xfId="6071" xr:uid="{00000000-0005-0000-0000-0000F6140000}"/>
    <cellStyle name="Calculation 9 7 3 5 2" xfId="6072" xr:uid="{00000000-0005-0000-0000-0000F7140000}"/>
    <cellStyle name="Calculation 9 7 3 6" xfId="6073" xr:uid="{00000000-0005-0000-0000-0000F8140000}"/>
    <cellStyle name="Calculation 9 7 3 6 2" xfId="6074" xr:uid="{00000000-0005-0000-0000-0000F9140000}"/>
    <cellStyle name="Calculation 9 7 3 7" xfId="6075" xr:uid="{00000000-0005-0000-0000-0000FA140000}"/>
    <cellStyle name="Calculation 9 7 3 7 2" xfId="6076" xr:uid="{00000000-0005-0000-0000-0000FB140000}"/>
    <cellStyle name="Calculation 9 7 3 8" xfId="6077" xr:uid="{00000000-0005-0000-0000-0000FC140000}"/>
    <cellStyle name="Calculation 9 7 3 8 2" xfId="6078" xr:uid="{00000000-0005-0000-0000-0000FD140000}"/>
    <cellStyle name="Calculation 9 7 3 9" xfId="6079" xr:uid="{00000000-0005-0000-0000-0000FE140000}"/>
    <cellStyle name="Calculation 9 7 3 9 2" xfId="6080" xr:uid="{00000000-0005-0000-0000-0000FF140000}"/>
    <cellStyle name="Calculation 9 7 4" xfId="6081" xr:uid="{00000000-0005-0000-0000-000000150000}"/>
    <cellStyle name="Calculation 9 7 4 10" xfId="6082" xr:uid="{00000000-0005-0000-0000-000001150000}"/>
    <cellStyle name="Calculation 9 7 4 10 2" xfId="6083" xr:uid="{00000000-0005-0000-0000-000002150000}"/>
    <cellStyle name="Calculation 9 7 4 11" xfId="6084" xr:uid="{00000000-0005-0000-0000-000003150000}"/>
    <cellStyle name="Calculation 9 7 4 11 2" xfId="6085" xr:uid="{00000000-0005-0000-0000-000004150000}"/>
    <cellStyle name="Calculation 9 7 4 12" xfId="6086" xr:uid="{00000000-0005-0000-0000-000005150000}"/>
    <cellStyle name="Calculation 9 7 4 12 2" xfId="6087" xr:uid="{00000000-0005-0000-0000-000006150000}"/>
    <cellStyle name="Calculation 9 7 4 13" xfId="6088" xr:uid="{00000000-0005-0000-0000-000007150000}"/>
    <cellStyle name="Calculation 9 7 4 13 2" xfId="6089" xr:uid="{00000000-0005-0000-0000-000008150000}"/>
    <cellStyle name="Calculation 9 7 4 14" xfId="6090" xr:uid="{00000000-0005-0000-0000-000009150000}"/>
    <cellStyle name="Calculation 9 7 4 14 2" xfId="6091" xr:uid="{00000000-0005-0000-0000-00000A150000}"/>
    <cellStyle name="Calculation 9 7 4 15" xfId="6092" xr:uid="{00000000-0005-0000-0000-00000B150000}"/>
    <cellStyle name="Calculation 9 7 4 15 2" xfId="6093" xr:uid="{00000000-0005-0000-0000-00000C150000}"/>
    <cellStyle name="Calculation 9 7 4 16" xfId="6094" xr:uid="{00000000-0005-0000-0000-00000D150000}"/>
    <cellStyle name="Calculation 9 7 4 2" xfId="6095" xr:uid="{00000000-0005-0000-0000-00000E150000}"/>
    <cellStyle name="Calculation 9 7 4 2 2" xfId="6096" xr:uid="{00000000-0005-0000-0000-00000F150000}"/>
    <cellStyle name="Calculation 9 7 4 3" xfId="6097" xr:uid="{00000000-0005-0000-0000-000010150000}"/>
    <cellStyle name="Calculation 9 7 4 3 2" xfId="6098" xr:uid="{00000000-0005-0000-0000-000011150000}"/>
    <cellStyle name="Calculation 9 7 4 4" xfId="6099" xr:uid="{00000000-0005-0000-0000-000012150000}"/>
    <cellStyle name="Calculation 9 7 4 4 2" xfId="6100" xr:uid="{00000000-0005-0000-0000-000013150000}"/>
    <cellStyle name="Calculation 9 7 4 5" xfId="6101" xr:uid="{00000000-0005-0000-0000-000014150000}"/>
    <cellStyle name="Calculation 9 7 4 5 2" xfId="6102" xr:uid="{00000000-0005-0000-0000-000015150000}"/>
    <cellStyle name="Calculation 9 7 4 6" xfId="6103" xr:uid="{00000000-0005-0000-0000-000016150000}"/>
    <cellStyle name="Calculation 9 7 4 6 2" xfId="6104" xr:uid="{00000000-0005-0000-0000-000017150000}"/>
    <cellStyle name="Calculation 9 7 4 7" xfId="6105" xr:uid="{00000000-0005-0000-0000-000018150000}"/>
    <cellStyle name="Calculation 9 7 4 7 2" xfId="6106" xr:uid="{00000000-0005-0000-0000-000019150000}"/>
    <cellStyle name="Calculation 9 7 4 8" xfId="6107" xr:uid="{00000000-0005-0000-0000-00001A150000}"/>
    <cellStyle name="Calculation 9 7 4 8 2" xfId="6108" xr:uid="{00000000-0005-0000-0000-00001B150000}"/>
    <cellStyle name="Calculation 9 7 4 9" xfId="6109" xr:uid="{00000000-0005-0000-0000-00001C150000}"/>
    <cellStyle name="Calculation 9 7 4 9 2" xfId="6110" xr:uid="{00000000-0005-0000-0000-00001D150000}"/>
    <cellStyle name="Calculation 9 7 5" xfId="6111" xr:uid="{00000000-0005-0000-0000-00001E150000}"/>
    <cellStyle name="Calculation 9 7 5 10" xfId="6112" xr:uid="{00000000-0005-0000-0000-00001F150000}"/>
    <cellStyle name="Calculation 9 7 5 10 2" xfId="6113" xr:uid="{00000000-0005-0000-0000-000020150000}"/>
    <cellStyle name="Calculation 9 7 5 11" xfId="6114" xr:uid="{00000000-0005-0000-0000-000021150000}"/>
    <cellStyle name="Calculation 9 7 5 11 2" xfId="6115" xr:uid="{00000000-0005-0000-0000-000022150000}"/>
    <cellStyle name="Calculation 9 7 5 12" xfId="6116" xr:uid="{00000000-0005-0000-0000-000023150000}"/>
    <cellStyle name="Calculation 9 7 5 12 2" xfId="6117" xr:uid="{00000000-0005-0000-0000-000024150000}"/>
    <cellStyle name="Calculation 9 7 5 13" xfId="6118" xr:uid="{00000000-0005-0000-0000-000025150000}"/>
    <cellStyle name="Calculation 9 7 5 13 2" xfId="6119" xr:uid="{00000000-0005-0000-0000-000026150000}"/>
    <cellStyle name="Calculation 9 7 5 14" xfId="6120" xr:uid="{00000000-0005-0000-0000-000027150000}"/>
    <cellStyle name="Calculation 9 7 5 14 2" xfId="6121" xr:uid="{00000000-0005-0000-0000-000028150000}"/>
    <cellStyle name="Calculation 9 7 5 15" xfId="6122" xr:uid="{00000000-0005-0000-0000-000029150000}"/>
    <cellStyle name="Calculation 9 7 5 2" xfId="6123" xr:uid="{00000000-0005-0000-0000-00002A150000}"/>
    <cellStyle name="Calculation 9 7 5 2 2" xfId="6124" xr:uid="{00000000-0005-0000-0000-00002B150000}"/>
    <cellStyle name="Calculation 9 7 5 3" xfId="6125" xr:uid="{00000000-0005-0000-0000-00002C150000}"/>
    <cellStyle name="Calculation 9 7 5 3 2" xfId="6126" xr:uid="{00000000-0005-0000-0000-00002D150000}"/>
    <cellStyle name="Calculation 9 7 5 4" xfId="6127" xr:uid="{00000000-0005-0000-0000-00002E150000}"/>
    <cellStyle name="Calculation 9 7 5 4 2" xfId="6128" xr:uid="{00000000-0005-0000-0000-00002F150000}"/>
    <cellStyle name="Calculation 9 7 5 5" xfId="6129" xr:uid="{00000000-0005-0000-0000-000030150000}"/>
    <cellStyle name="Calculation 9 7 5 5 2" xfId="6130" xr:uid="{00000000-0005-0000-0000-000031150000}"/>
    <cellStyle name="Calculation 9 7 5 6" xfId="6131" xr:uid="{00000000-0005-0000-0000-000032150000}"/>
    <cellStyle name="Calculation 9 7 5 6 2" xfId="6132" xr:uid="{00000000-0005-0000-0000-000033150000}"/>
    <cellStyle name="Calculation 9 7 5 7" xfId="6133" xr:uid="{00000000-0005-0000-0000-000034150000}"/>
    <cellStyle name="Calculation 9 7 5 7 2" xfId="6134" xr:uid="{00000000-0005-0000-0000-000035150000}"/>
    <cellStyle name="Calculation 9 7 5 8" xfId="6135" xr:uid="{00000000-0005-0000-0000-000036150000}"/>
    <cellStyle name="Calculation 9 7 5 8 2" xfId="6136" xr:uid="{00000000-0005-0000-0000-000037150000}"/>
    <cellStyle name="Calculation 9 7 5 9" xfId="6137" xr:uid="{00000000-0005-0000-0000-000038150000}"/>
    <cellStyle name="Calculation 9 7 5 9 2" xfId="6138" xr:uid="{00000000-0005-0000-0000-000039150000}"/>
    <cellStyle name="Calculation 9 7 6" xfId="6139" xr:uid="{00000000-0005-0000-0000-00003A150000}"/>
    <cellStyle name="Calculation 9 7 6 2" xfId="6140" xr:uid="{00000000-0005-0000-0000-00003B150000}"/>
    <cellStyle name="Calculation 9 7 7" xfId="6141" xr:uid="{00000000-0005-0000-0000-00003C150000}"/>
    <cellStyle name="Calculation 9 7 7 2" xfId="6142" xr:uid="{00000000-0005-0000-0000-00003D150000}"/>
    <cellStyle name="Calculation 9 7 8" xfId="6143" xr:uid="{00000000-0005-0000-0000-00003E150000}"/>
    <cellStyle name="Calculation 9 7 8 2" xfId="6144" xr:uid="{00000000-0005-0000-0000-00003F150000}"/>
    <cellStyle name="Calculation 9 7 9" xfId="6145" xr:uid="{00000000-0005-0000-0000-000040150000}"/>
    <cellStyle name="Calculation 9 7 9 2" xfId="6146" xr:uid="{00000000-0005-0000-0000-000041150000}"/>
    <cellStyle name="Calculation 9 8" xfId="6147" xr:uid="{00000000-0005-0000-0000-000042150000}"/>
    <cellStyle name="Calculation 9 8 10" xfId="6148" xr:uid="{00000000-0005-0000-0000-000043150000}"/>
    <cellStyle name="Calculation 9 8 10 2" xfId="6149" xr:uid="{00000000-0005-0000-0000-000044150000}"/>
    <cellStyle name="Calculation 9 8 11" xfId="6150" xr:uid="{00000000-0005-0000-0000-000045150000}"/>
    <cellStyle name="Calculation 9 8 11 2" xfId="6151" xr:uid="{00000000-0005-0000-0000-000046150000}"/>
    <cellStyle name="Calculation 9 8 12" xfId="6152" xr:uid="{00000000-0005-0000-0000-000047150000}"/>
    <cellStyle name="Calculation 9 8 12 2" xfId="6153" xr:uid="{00000000-0005-0000-0000-000048150000}"/>
    <cellStyle name="Calculation 9 8 13" xfId="6154" xr:uid="{00000000-0005-0000-0000-000049150000}"/>
    <cellStyle name="Calculation 9 8 13 2" xfId="6155" xr:uid="{00000000-0005-0000-0000-00004A150000}"/>
    <cellStyle name="Calculation 9 8 14" xfId="6156" xr:uid="{00000000-0005-0000-0000-00004B150000}"/>
    <cellStyle name="Calculation 9 8 14 2" xfId="6157" xr:uid="{00000000-0005-0000-0000-00004C150000}"/>
    <cellStyle name="Calculation 9 8 15" xfId="6158" xr:uid="{00000000-0005-0000-0000-00004D150000}"/>
    <cellStyle name="Calculation 9 8 15 2" xfId="6159" xr:uid="{00000000-0005-0000-0000-00004E150000}"/>
    <cellStyle name="Calculation 9 8 16" xfId="6160" xr:uid="{00000000-0005-0000-0000-00004F150000}"/>
    <cellStyle name="Calculation 9 8 16 2" xfId="6161" xr:uid="{00000000-0005-0000-0000-000050150000}"/>
    <cellStyle name="Calculation 9 8 17" xfId="6162" xr:uid="{00000000-0005-0000-0000-000051150000}"/>
    <cellStyle name="Calculation 9 8 17 2" xfId="6163" xr:uid="{00000000-0005-0000-0000-000052150000}"/>
    <cellStyle name="Calculation 9 8 18" xfId="6164" xr:uid="{00000000-0005-0000-0000-000053150000}"/>
    <cellStyle name="Calculation 9 8 2" xfId="6165" xr:uid="{00000000-0005-0000-0000-000054150000}"/>
    <cellStyle name="Calculation 9 8 2 10" xfId="6166" xr:uid="{00000000-0005-0000-0000-000055150000}"/>
    <cellStyle name="Calculation 9 8 2 10 2" xfId="6167" xr:uid="{00000000-0005-0000-0000-000056150000}"/>
    <cellStyle name="Calculation 9 8 2 11" xfId="6168" xr:uid="{00000000-0005-0000-0000-000057150000}"/>
    <cellStyle name="Calculation 9 8 2 11 2" xfId="6169" xr:uid="{00000000-0005-0000-0000-000058150000}"/>
    <cellStyle name="Calculation 9 8 2 12" xfId="6170" xr:uid="{00000000-0005-0000-0000-000059150000}"/>
    <cellStyle name="Calculation 9 8 2 12 2" xfId="6171" xr:uid="{00000000-0005-0000-0000-00005A150000}"/>
    <cellStyle name="Calculation 9 8 2 13" xfId="6172" xr:uid="{00000000-0005-0000-0000-00005B150000}"/>
    <cellStyle name="Calculation 9 8 2 13 2" xfId="6173" xr:uid="{00000000-0005-0000-0000-00005C150000}"/>
    <cellStyle name="Calculation 9 8 2 14" xfId="6174" xr:uid="{00000000-0005-0000-0000-00005D150000}"/>
    <cellStyle name="Calculation 9 8 2 14 2" xfId="6175" xr:uid="{00000000-0005-0000-0000-00005E150000}"/>
    <cellStyle name="Calculation 9 8 2 15" xfId="6176" xr:uid="{00000000-0005-0000-0000-00005F150000}"/>
    <cellStyle name="Calculation 9 8 2 15 2" xfId="6177" xr:uid="{00000000-0005-0000-0000-000060150000}"/>
    <cellStyle name="Calculation 9 8 2 16" xfId="6178" xr:uid="{00000000-0005-0000-0000-000061150000}"/>
    <cellStyle name="Calculation 9 8 2 16 2" xfId="6179" xr:uid="{00000000-0005-0000-0000-000062150000}"/>
    <cellStyle name="Calculation 9 8 2 17" xfId="6180" xr:uid="{00000000-0005-0000-0000-000063150000}"/>
    <cellStyle name="Calculation 9 8 2 17 2" xfId="6181" xr:uid="{00000000-0005-0000-0000-000064150000}"/>
    <cellStyle name="Calculation 9 8 2 18" xfId="6182" xr:uid="{00000000-0005-0000-0000-000065150000}"/>
    <cellStyle name="Calculation 9 8 2 2" xfId="6183" xr:uid="{00000000-0005-0000-0000-000066150000}"/>
    <cellStyle name="Calculation 9 8 2 2 2" xfId="6184" xr:uid="{00000000-0005-0000-0000-000067150000}"/>
    <cellStyle name="Calculation 9 8 2 3" xfId="6185" xr:uid="{00000000-0005-0000-0000-000068150000}"/>
    <cellStyle name="Calculation 9 8 2 3 2" xfId="6186" xr:uid="{00000000-0005-0000-0000-000069150000}"/>
    <cellStyle name="Calculation 9 8 2 4" xfId="6187" xr:uid="{00000000-0005-0000-0000-00006A150000}"/>
    <cellStyle name="Calculation 9 8 2 4 2" xfId="6188" xr:uid="{00000000-0005-0000-0000-00006B150000}"/>
    <cellStyle name="Calculation 9 8 2 5" xfId="6189" xr:uid="{00000000-0005-0000-0000-00006C150000}"/>
    <cellStyle name="Calculation 9 8 2 5 2" xfId="6190" xr:uid="{00000000-0005-0000-0000-00006D150000}"/>
    <cellStyle name="Calculation 9 8 2 6" xfId="6191" xr:uid="{00000000-0005-0000-0000-00006E150000}"/>
    <cellStyle name="Calculation 9 8 2 6 2" xfId="6192" xr:uid="{00000000-0005-0000-0000-00006F150000}"/>
    <cellStyle name="Calculation 9 8 2 7" xfId="6193" xr:uid="{00000000-0005-0000-0000-000070150000}"/>
    <cellStyle name="Calculation 9 8 2 7 2" xfId="6194" xr:uid="{00000000-0005-0000-0000-000071150000}"/>
    <cellStyle name="Calculation 9 8 2 8" xfId="6195" xr:uid="{00000000-0005-0000-0000-000072150000}"/>
    <cellStyle name="Calculation 9 8 2 8 2" xfId="6196" xr:uid="{00000000-0005-0000-0000-000073150000}"/>
    <cellStyle name="Calculation 9 8 2 9" xfId="6197" xr:uid="{00000000-0005-0000-0000-000074150000}"/>
    <cellStyle name="Calculation 9 8 2 9 2" xfId="6198" xr:uid="{00000000-0005-0000-0000-000075150000}"/>
    <cellStyle name="Calculation 9 8 3" xfId="6199" xr:uid="{00000000-0005-0000-0000-000076150000}"/>
    <cellStyle name="Calculation 9 8 3 10" xfId="6200" xr:uid="{00000000-0005-0000-0000-000077150000}"/>
    <cellStyle name="Calculation 9 8 3 10 2" xfId="6201" xr:uid="{00000000-0005-0000-0000-000078150000}"/>
    <cellStyle name="Calculation 9 8 3 11" xfId="6202" xr:uid="{00000000-0005-0000-0000-000079150000}"/>
    <cellStyle name="Calculation 9 8 3 11 2" xfId="6203" xr:uid="{00000000-0005-0000-0000-00007A150000}"/>
    <cellStyle name="Calculation 9 8 3 12" xfId="6204" xr:uid="{00000000-0005-0000-0000-00007B150000}"/>
    <cellStyle name="Calculation 9 8 3 12 2" xfId="6205" xr:uid="{00000000-0005-0000-0000-00007C150000}"/>
    <cellStyle name="Calculation 9 8 3 13" xfId="6206" xr:uid="{00000000-0005-0000-0000-00007D150000}"/>
    <cellStyle name="Calculation 9 8 3 13 2" xfId="6207" xr:uid="{00000000-0005-0000-0000-00007E150000}"/>
    <cellStyle name="Calculation 9 8 3 14" xfId="6208" xr:uid="{00000000-0005-0000-0000-00007F150000}"/>
    <cellStyle name="Calculation 9 8 3 14 2" xfId="6209" xr:uid="{00000000-0005-0000-0000-000080150000}"/>
    <cellStyle name="Calculation 9 8 3 15" xfId="6210" xr:uid="{00000000-0005-0000-0000-000081150000}"/>
    <cellStyle name="Calculation 9 8 3 15 2" xfId="6211" xr:uid="{00000000-0005-0000-0000-000082150000}"/>
    <cellStyle name="Calculation 9 8 3 16" xfId="6212" xr:uid="{00000000-0005-0000-0000-000083150000}"/>
    <cellStyle name="Calculation 9 8 3 2" xfId="6213" xr:uid="{00000000-0005-0000-0000-000084150000}"/>
    <cellStyle name="Calculation 9 8 3 2 2" xfId="6214" xr:uid="{00000000-0005-0000-0000-000085150000}"/>
    <cellStyle name="Calculation 9 8 3 3" xfId="6215" xr:uid="{00000000-0005-0000-0000-000086150000}"/>
    <cellStyle name="Calculation 9 8 3 3 2" xfId="6216" xr:uid="{00000000-0005-0000-0000-000087150000}"/>
    <cellStyle name="Calculation 9 8 3 4" xfId="6217" xr:uid="{00000000-0005-0000-0000-000088150000}"/>
    <cellStyle name="Calculation 9 8 3 4 2" xfId="6218" xr:uid="{00000000-0005-0000-0000-000089150000}"/>
    <cellStyle name="Calculation 9 8 3 5" xfId="6219" xr:uid="{00000000-0005-0000-0000-00008A150000}"/>
    <cellStyle name="Calculation 9 8 3 5 2" xfId="6220" xr:uid="{00000000-0005-0000-0000-00008B150000}"/>
    <cellStyle name="Calculation 9 8 3 6" xfId="6221" xr:uid="{00000000-0005-0000-0000-00008C150000}"/>
    <cellStyle name="Calculation 9 8 3 6 2" xfId="6222" xr:uid="{00000000-0005-0000-0000-00008D150000}"/>
    <cellStyle name="Calculation 9 8 3 7" xfId="6223" xr:uid="{00000000-0005-0000-0000-00008E150000}"/>
    <cellStyle name="Calculation 9 8 3 7 2" xfId="6224" xr:uid="{00000000-0005-0000-0000-00008F150000}"/>
    <cellStyle name="Calculation 9 8 3 8" xfId="6225" xr:uid="{00000000-0005-0000-0000-000090150000}"/>
    <cellStyle name="Calculation 9 8 3 8 2" xfId="6226" xr:uid="{00000000-0005-0000-0000-000091150000}"/>
    <cellStyle name="Calculation 9 8 3 9" xfId="6227" xr:uid="{00000000-0005-0000-0000-000092150000}"/>
    <cellStyle name="Calculation 9 8 3 9 2" xfId="6228" xr:uid="{00000000-0005-0000-0000-000093150000}"/>
    <cellStyle name="Calculation 9 8 4" xfId="6229" xr:uid="{00000000-0005-0000-0000-000094150000}"/>
    <cellStyle name="Calculation 9 8 4 10" xfId="6230" xr:uid="{00000000-0005-0000-0000-000095150000}"/>
    <cellStyle name="Calculation 9 8 4 10 2" xfId="6231" xr:uid="{00000000-0005-0000-0000-000096150000}"/>
    <cellStyle name="Calculation 9 8 4 11" xfId="6232" xr:uid="{00000000-0005-0000-0000-000097150000}"/>
    <cellStyle name="Calculation 9 8 4 11 2" xfId="6233" xr:uid="{00000000-0005-0000-0000-000098150000}"/>
    <cellStyle name="Calculation 9 8 4 12" xfId="6234" xr:uid="{00000000-0005-0000-0000-000099150000}"/>
    <cellStyle name="Calculation 9 8 4 12 2" xfId="6235" xr:uid="{00000000-0005-0000-0000-00009A150000}"/>
    <cellStyle name="Calculation 9 8 4 13" xfId="6236" xr:uid="{00000000-0005-0000-0000-00009B150000}"/>
    <cellStyle name="Calculation 9 8 4 13 2" xfId="6237" xr:uid="{00000000-0005-0000-0000-00009C150000}"/>
    <cellStyle name="Calculation 9 8 4 14" xfId="6238" xr:uid="{00000000-0005-0000-0000-00009D150000}"/>
    <cellStyle name="Calculation 9 8 4 14 2" xfId="6239" xr:uid="{00000000-0005-0000-0000-00009E150000}"/>
    <cellStyle name="Calculation 9 8 4 15" xfId="6240" xr:uid="{00000000-0005-0000-0000-00009F150000}"/>
    <cellStyle name="Calculation 9 8 4 15 2" xfId="6241" xr:uid="{00000000-0005-0000-0000-0000A0150000}"/>
    <cellStyle name="Calculation 9 8 4 16" xfId="6242" xr:uid="{00000000-0005-0000-0000-0000A1150000}"/>
    <cellStyle name="Calculation 9 8 4 2" xfId="6243" xr:uid="{00000000-0005-0000-0000-0000A2150000}"/>
    <cellStyle name="Calculation 9 8 4 2 2" xfId="6244" xr:uid="{00000000-0005-0000-0000-0000A3150000}"/>
    <cellStyle name="Calculation 9 8 4 3" xfId="6245" xr:uid="{00000000-0005-0000-0000-0000A4150000}"/>
    <cellStyle name="Calculation 9 8 4 3 2" xfId="6246" xr:uid="{00000000-0005-0000-0000-0000A5150000}"/>
    <cellStyle name="Calculation 9 8 4 4" xfId="6247" xr:uid="{00000000-0005-0000-0000-0000A6150000}"/>
    <cellStyle name="Calculation 9 8 4 4 2" xfId="6248" xr:uid="{00000000-0005-0000-0000-0000A7150000}"/>
    <cellStyle name="Calculation 9 8 4 5" xfId="6249" xr:uid="{00000000-0005-0000-0000-0000A8150000}"/>
    <cellStyle name="Calculation 9 8 4 5 2" xfId="6250" xr:uid="{00000000-0005-0000-0000-0000A9150000}"/>
    <cellStyle name="Calculation 9 8 4 6" xfId="6251" xr:uid="{00000000-0005-0000-0000-0000AA150000}"/>
    <cellStyle name="Calculation 9 8 4 6 2" xfId="6252" xr:uid="{00000000-0005-0000-0000-0000AB150000}"/>
    <cellStyle name="Calculation 9 8 4 7" xfId="6253" xr:uid="{00000000-0005-0000-0000-0000AC150000}"/>
    <cellStyle name="Calculation 9 8 4 7 2" xfId="6254" xr:uid="{00000000-0005-0000-0000-0000AD150000}"/>
    <cellStyle name="Calculation 9 8 4 8" xfId="6255" xr:uid="{00000000-0005-0000-0000-0000AE150000}"/>
    <cellStyle name="Calculation 9 8 4 8 2" xfId="6256" xr:uid="{00000000-0005-0000-0000-0000AF150000}"/>
    <cellStyle name="Calculation 9 8 4 9" xfId="6257" xr:uid="{00000000-0005-0000-0000-0000B0150000}"/>
    <cellStyle name="Calculation 9 8 4 9 2" xfId="6258" xr:uid="{00000000-0005-0000-0000-0000B1150000}"/>
    <cellStyle name="Calculation 9 8 5" xfId="6259" xr:uid="{00000000-0005-0000-0000-0000B2150000}"/>
    <cellStyle name="Calculation 9 8 5 10" xfId="6260" xr:uid="{00000000-0005-0000-0000-0000B3150000}"/>
    <cellStyle name="Calculation 9 8 5 10 2" xfId="6261" xr:uid="{00000000-0005-0000-0000-0000B4150000}"/>
    <cellStyle name="Calculation 9 8 5 11" xfId="6262" xr:uid="{00000000-0005-0000-0000-0000B5150000}"/>
    <cellStyle name="Calculation 9 8 5 11 2" xfId="6263" xr:uid="{00000000-0005-0000-0000-0000B6150000}"/>
    <cellStyle name="Calculation 9 8 5 12" xfId="6264" xr:uid="{00000000-0005-0000-0000-0000B7150000}"/>
    <cellStyle name="Calculation 9 8 5 12 2" xfId="6265" xr:uid="{00000000-0005-0000-0000-0000B8150000}"/>
    <cellStyle name="Calculation 9 8 5 13" xfId="6266" xr:uid="{00000000-0005-0000-0000-0000B9150000}"/>
    <cellStyle name="Calculation 9 8 5 13 2" xfId="6267" xr:uid="{00000000-0005-0000-0000-0000BA150000}"/>
    <cellStyle name="Calculation 9 8 5 14" xfId="6268" xr:uid="{00000000-0005-0000-0000-0000BB150000}"/>
    <cellStyle name="Calculation 9 8 5 2" xfId="6269" xr:uid="{00000000-0005-0000-0000-0000BC150000}"/>
    <cellStyle name="Calculation 9 8 5 2 2" xfId="6270" xr:uid="{00000000-0005-0000-0000-0000BD150000}"/>
    <cellStyle name="Calculation 9 8 5 3" xfId="6271" xr:uid="{00000000-0005-0000-0000-0000BE150000}"/>
    <cellStyle name="Calculation 9 8 5 3 2" xfId="6272" xr:uid="{00000000-0005-0000-0000-0000BF150000}"/>
    <cellStyle name="Calculation 9 8 5 4" xfId="6273" xr:uid="{00000000-0005-0000-0000-0000C0150000}"/>
    <cellStyle name="Calculation 9 8 5 4 2" xfId="6274" xr:uid="{00000000-0005-0000-0000-0000C1150000}"/>
    <cellStyle name="Calculation 9 8 5 5" xfId="6275" xr:uid="{00000000-0005-0000-0000-0000C2150000}"/>
    <cellStyle name="Calculation 9 8 5 5 2" xfId="6276" xr:uid="{00000000-0005-0000-0000-0000C3150000}"/>
    <cellStyle name="Calculation 9 8 5 6" xfId="6277" xr:uid="{00000000-0005-0000-0000-0000C4150000}"/>
    <cellStyle name="Calculation 9 8 5 6 2" xfId="6278" xr:uid="{00000000-0005-0000-0000-0000C5150000}"/>
    <cellStyle name="Calculation 9 8 5 7" xfId="6279" xr:uid="{00000000-0005-0000-0000-0000C6150000}"/>
    <cellStyle name="Calculation 9 8 5 7 2" xfId="6280" xr:uid="{00000000-0005-0000-0000-0000C7150000}"/>
    <cellStyle name="Calculation 9 8 5 8" xfId="6281" xr:uid="{00000000-0005-0000-0000-0000C8150000}"/>
    <cellStyle name="Calculation 9 8 5 8 2" xfId="6282" xr:uid="{00000000-0005-0000-0000-0000C9150000}"/>
    <cellStyle name="Calculation 9 8 5 9" xfId="6283" xr:uid="{00000000-0005-0000-0000-0000CA150000}"/>
    <cellStyle name="Calculation 9 8 5 9 2" xfId="6284" xr:uid="{00000000-0005-0000-0000-0000CB150000}"/>
    <cellStyle name="Calculation 9 8 6" xfId="6285" xr:uid="{00000000-0005-0000-0000-0000CC150000}"/>
    <cellStyle name="Calculation 9 8 6 2" xfId="6286" xr:uid="{00000000-0005-0000-0000-0000CD150000}"/>
    <cellStyle name="Calculation 9 8 7" xfId="6287" xr:uid="{00000000-0005-0000-0000-0000CE150000}"/>
    <cellStyle name="Calculation 9 8 7 2" xfId="6288" xr:uid="{00000000-0005-0000-0000-0000CF150000}"/>
    <cellStyle name="Calculation 9 8 8" xfId="6289" xr:uid="{00000000-0005-0000-0000-0000D0150000}"/>
    <cellStyle name="Calculation 9 8 8 2" xfId="6290" xr:uid="{00000000-0005-0000-0000-0000D1150000}"/>
    <cellStyle name="Calculation 9 8 9" xfId="6291" xr:uid="{00000000-0005-0000-0000-0000D2150000}"/>
    <cellStyle name="Calculation 9 8 9 2" xfId="6292" xr:uid="{00000000-0005-0000-0000-0000D3150000}"/>
    <cellStyle name="Calculation 9 9" xfId="6293" xr:uid="{00000000-0005-0000-0000-0000D4150000}"/>
    <cellStyle name="Calculation 9 9 10" xfId="6294" xr:uid="{00000000-0005-0000-0000-0000D5150000}"/>
    <cellStyle name="Calculation 9 9 10 2" xfId="6295" xr:uid="{00000000-0005-0000-0000-0000D6150000}"/>
    <cellStyle name="Calculation 9 9 11" xfId="6296" xr:uid="{00000000-0005-0000-0000-0000D7150000}"/>
    <cellStyle name="Calculation 9 9 11 2" xfId="6297" xr:uid="{00000000-0005-0000-0000-0000D8150000}"/>
    <cellStyle name="Calculation 9 9 12" xfId="6298" xr:uid="{00000000-0005-0000-0000-0000D9150000}"/>
    <cellStyle name="Calculation 9 9 12 2" xfId="6299" xr:uid="{00000000-0005-0000-0000-0000DA150000}"/>
    <cellStyle name="Calculation 9 9 13" xfId="6300" xr:uid="{00000000-0005-0000-0000-0000DB150000}"/>
    <cellStyle name="Calculation 9 9 13 2" xfId="6301" xr:uid="{00000000-0005-0000-0000-0000DC150000}"/>
    <cellStyle name="Calculation 9 9 14" xfId="6302" xr:uid="{00000000-0005-0000-0000-0000DD150000}"/>
    <cellStyle name="Calculation 9 9 14 2" xfId="6303" xr:uid="{00000000-0005-0000-0000-0000DE150000}"/>
    <cellStyle name="Calculation 9 9 15" xfId="6304" xr:uid="{00000000-0005-0000-0000-0000DF150000}"/>
    <cellStyle name="Calculation 9 9 15 2" xfId="6305" xr:uid="{00000000-0005-0000-0000-0000E0150000}"/>
    <cellStyle name="Calculation 9 9 16" xfId="6306" xr:uid="{00000000-0005-0000-0000-0000E1150000}"/>
    <cellStyle name="Calculation 9 9 16 2" xfId="6307" xr:uid="{00000000-0005-0000-0000-0000E2150000}"/>
    <cellStyle name="Calculation 9 9 17" xfId="6308" xr:uid="{00000000-0005-0000-0000-0000E3150000}"/>
    <cellStyle name="Calculation 9 9 17 2" xfId="6309" xr:uid="{00000000-0005-0000-0000-0000E4150000}"/>
    <cellStyle name="Calculation 9 9 18" xfId="6310" xr:uid="{00000000-0005-0000-0000-0000E5150000}"/>
    <cellStyle name="Calculation 9 9 2" xfId="6311" xr:uid="{00000000-0005-0000-0000-0000E6150000}"/>
    <cellStyle name="Calculation 9 9 2 10" xfId="6312" xr:uid="{00000000-0005-0000-0000-0000E7150000}"/>
    <cellStyle name="Calculation 9 9 2 10 2" xfId="6313" xr:uid="{00000000-0005-0000-0000-0000E8150000}"/>
    <cellStyle name="Calculation 9 9 2 11" xfId="6314" xr:uid="{00000000-0005-0000-0000-0000E9150000}"/>
    <cellStyle name="Calculation 9 9 2 11 2" xfId="6315" xr:uid="{00000000-0005-0000-0000-0000EA150000}"/>
    <cellStyle name="Calculation 9 9 2 12" xfId="6316" xr:uid="{00000000-0005-0000-0000-0000EB150000}"/>
    <cellStyle name="Calculation 9 9 2 12 2" xfId="6317" xr:uid="{00000000-0005-0000-0000-0000EC150000}"/>
    <cellStyle name="Calculation 9 9 2 13" xfId="6318" xr:uid="{00000000-0005-0000-0000-0000ED150000}"/>
    <cellStyle name="Calculation 9 9 2 13 2" xfId="6319" xr:uid="{00000000-0005-0000-0000-0000EE150000}"/>
    <cellStyle name="Calculation 9 9 2 14" xfId="6320" xr:uid="{00000000-0005-0000-0000-0000EF150000}"/>
    <cellStyle name="Calculation 9 9 2 14 2" xfId="6321" xr:uid="{00000000-0005-0000-0000-0000F0150000}"/>
    <cellStyle name="Calculation 9 9 2 15" xfId="6322" xr:uid="{00000000-0005-0000-0000-0000F1150000}"/>
    <cellStyle name="Calculation 9 9 2 15 2" xfId="6323" xr:uid="{00000000-0005-0000-0000-0000F2150000}"/>
    <cellStyle name="Calculation 9 9 2 16" xfId="6324" xr:uid="{00000000-0005-0000-0000-0000F3150000}"/>
    <cellStyle name="Calculation 9 9 2 16 2" xfId="6325" xr:uid="{00000000-0005-0000-0000-0000F4150000}"/>
    <cellStyle name="Calculation 9 9 2 17" xfId="6326" xr:uid="{00000000-0005-0000-0000-0000F5150000}"/>
    <cellStyle name="Calculation 9 9 2 17 2" xfId="6327" xr:uid="{00000000-0005-0000-0000-0000F6150000}"/>
    <cellStyle name="Calculation 9 9 2 18" xfId="6328" xr:uid="{00000000-0005-0000-0000-0000F7150000}"/>
    <cellStyle name="Calculation 9 9 2 2" xfId="6329" xr:uid="{00000000-0005-0000-0000-0000F8150000}"/>
    <cellStyle name="Calculation 9 9 2 2 2" xfId="6330" xr:uid="{00000000-0005-0000-0000-0000F9150000}"/>
    <cellStyle name="Calculation 9 9 2 3" xfId="6331" xr:uid="{00000000-0005-0000-0000-0000FA150000}"/>
    <cellStyle name="Calculation 9 9 2 3 2" xfId="6332" xr:uid="{00000000-0005-0000-0000-0000FB150000}"/>
    <cellStyle name="Calculation 9 9 2 4" xfId="6333" xr:uid="{00000000-0005-0000-0000-0000FC150000}"/>
    <cellStyle name="Calculation 9 9 2 4 2" xfId="6334" xr:uid="{00000000-0005-0000-0000-0000FD150000}"/>
    <cellStyle name="Calculation 9 9 2 5" xfId="6335" xr:uid="{00000000-0005-0000-0000-0000FE150000}"/>
    <cellStyle name="Calculation 9 9 2 5 2" xfId="6336" xr:uid="{00000000-0005-0000-0000-0000FF150000}"/>
    <cellStyle name="Calculation 9 9 2 6" xfId="6337" xr:uid="{00000000-0005-0000-0000-000000160000}"/>
    <cellStyle name="Calculation 9 9 2 6 2" xfId="6338" xr:uid="{00000000-0005-0000-0000-000001160000}"/>
    <cellStyle name="Calculation 9 9 2 7" xfId="6339" xr:uid="{00000000-0005-0000-0000-000002160000}"/>
    <cellStyle name="Calculation 9 9 2 7 2" xfId="6340" xr:uid="{00000000-0005-0000-0000-000003160000}"/>
    <cellStyle name="Calculation 9 9 2 8" xfId="6341" xr:uid="{00000000-0005-0000-0000-000004160000}"/>
    <cellStyle name="Calculation 9 9 2 8 2" xfId="6342" xr:uid="{00000000-0005-0000-0000-000005160000}"/>
    <cellStyle name="Calculation 9 9 2 9" xfId="6343" xr:uid="{00000000-0005-0000-0000-000006160000}"/>
    <cellStyle name="Calculation 9 9 2 9 2" xfId="6344" xr:uid="{00000000-0005-0000-0000-000007160000}"/>
    <cellStyle name="Calculation 9 9 3" xfId="6345" xr:uid="{00000000-0005-0000-0000-000008160000}"/>
    <cellStyle name="Calculation 9 9 3 10" xfId="6346" xr:uid="{00000000-0005-0000-0000-000009160000}"/>
    <cellStyle name="Calculation 9 9 3 10 2" xfId="6347" xr:uid="{00000000-0005-0000-0000-00000A160000}"/>
    <cellStyle name="Calculation 9 9 3 11" xfId="6348" xr:uid="{00000000-0005-0000-0000-00000B160000}"/>
    <cellStyle name="Calculation 9 9 3 11 2" xfId="6349" xr:uid="{00000000-0005-0000-0000-00000C160000}"/>
    <cellStyle name="Calculation 9 9 3 12" xfId="6350" xr:uid="{00000000-0005-0000-0000-00000D160000}"/>
    <cellStyle name="Calculation 9 9 3 12 2" xfId="6351" xr:uid="{00000000-0005-0000-0000-00000E160000}"/>
    <cellStyle name="Calculation 9 9 3 13" xfId="6352" xr:uid="{00000000-0005-0000-0000-00000F160000}"/>
    <cellStyle name="Calculation 9 9 3 13 2" xfId="6353" xr:uid="{00000000-0005-0000-0000-000010160000}"/>
    <cellStyle name="Calculation 9 9 3 14" xfId="6354" xr:uid="{00000000-0005-0000-0000-000011160000}"/>
    <cellStyle name="Calculation 9 9 3 14 2" xfId="6355" xr:uid="{00000000-0005-0000-0000-000012160000}"/>
    <cellStyle name="Calculation 9 9 3 15" xfId="6356" xr:uid="{00000000-0005-0000-0000-000013160000}"/>
    <cellStyle name="Calculation 9 9 3 15 2" xfId="6357" xr:uid="{00000000-0005-0000-0000-000014160000}"/>
    <cellStyle name="Calculation 9 9 3 16" xfId="6358" xr:uid="{00000000-0005-0000-0000-000015160000}"/>
    <cellStyle name="Calculation 9 9 3 2" xfId="6359" xr:uid="{00000000-0005-0000-0000-000016160000}"/>
    <cellStyle name="Calculation 9 9 3 2 2" xfId="6360" xr:uid="{00000000-0005-0000-0000-000017160000}"/>
    <cellStyle name="Calculation 9 9 3 3" xfId="6361" xr:uid="{00000000-0005-0000-0000-000018160000}"/>
    <cellStyle name="Calculation 9 9 3 3 2" xfId="6362" xr:uid="{00000000-0005-0000-0000-000019160000}"/>
    <cellStyle name="Calculation 9 9 3 4" xfId="6363" xr:uid="{00000000-0005-0000-0000-00001A160000}"/>
    <cellStyle name="Calculation 9 9 3 4 2" xfId="6364" xr:uid="{00000000-0005-0000-0000-00001B160000}"/>
    <cellStyle name="Calculation 9 9 3 5" xfId="6365" xr:uid="{00000000-0005-0000-0000-00001C160000}"/>
    <cellStyle name="Calculation 9 9 3 5 2" xfId="6366" xr:uid="{00000000-0005-0000-0000-00001D160000}"/>
    <cellStyle name="Calculation 9 9 3 6" xfId="6367" xr:uid="{00000000-0005-0000-0000-00001E160000}"/>
    <cellStyle name="Calculation 9 9 3 6 2" xfId="6368" xr:uid="{00000000-0005-0000-0000-00001F160000}"/>
    <cellStyle name="Calculation 9 9 3 7" xfId="6369" xr:uid="{00000000-0005-0000-0000-000020160000}"/>
    <cellStyle name="Calculation 9 9 3 7 2" xfId="6370" xr:uid="{00000000-0005-0000-0000-000021160000}"/>
    <cellStyle name="Calculation 9 9 3 8" xfId="6371" xr:uid="{00000000-0005-0000-0000-000022160000}"/>
    <cellStyle name="Calculation 9 9 3 8 2" xfId="6372" xr:uid="{00000000-0005-0000-0000-000023160000}"/>
    <cellStyle name="Calculation 9 9 3 9" xfId="6373" xr:uid="{00000000-0005-0000-0000-000024160000}"/>
    <cellStyle name="Calculation 9 9 3 9 2" xfId="6374" xr:uid="{00000000-0005-0000-0000-000025160000}"/>
    <cellStyle name="Calculation 9 9 4" xfId="6375" xr:uid="{00000000-0005-0000-0000-000026160000}"/>
    <cellStyle name="Calculation 9 9 4 10" xfId="6376" xr:uid="{00000000-0005-0000-0000-000027160000}"/>
    <cellStyle name="Calculation 9 9 4 10 2" xfId="6377" xr:uid="{00000000-0005-0000-0000-000028160000}"/>
    <cellStyle name="Calculation 9 9 4 11" xfId="6378" xr:uid="{00000000-0005-0000-0000-000029160000}"/>
    <cellStyle name="Calculation 9 9 4 11 2" xfId="6379" xr:uid="{00000000-0005-0000-0000-00002A160000}"/>
    <cellStyle name="Calculation 9 9 4 12" xfId="6380" xr:uid="{00000000-0005-0000-0000-00002B160000}"/>
    <cellStyle name="Calculation 9 9 4 12 2" xfId="6381" xr:uid="{00000000-0005-0000-0000-00002C160000}"/>
    <cellStyle name="Calculation 9 9 4 13" xfId="6382" xr:uid="{00000000-0005-0000-0000-00002D160000}"/>
    <cellStyle name="Calculation 9 9 4 13 2" xfId="6383" xr:uid="{00000000-0005-0000-0000-00002E160000}"/>
    <cellStyle name="Calculation 9 9 4 14" xfId="6384" xr:uid="{00000000-0005-0000-0000-00002F160000}"/>
    <cellStyle name="Calculation 9 9 4 14 2" xfId="6385" xr:uid="{00000000-0005-0000-0000-000030160000}"/>
    <cellStyle name="Calculation 9 9 4 15" xfId="6386" xr:uid="{00000000-0005-0000-0000-000031160000}"/>
    <cellStyle name="Calculation 9 9 4 15 2" xfId="6387" xr:uid="{00000000-0005-0000-0000-000032160000}"/>
    <cellStyle name="Calculation 9 9 4 16" xfId="6388" xr:uid="{00000000-0005-0000-0000-000033160000}"/>
    <cellStyle name="Calculation 9 9 4 2" xfId="6389" xr:uid="{00000000-0005-0000-0000-000034160000}"/>
    <cellStyle name="Calculation 9 9 4 2 2" xfId="6390" xr:uid="{00000000-0005-0000-0000-000035160000}"/>
    <cellStyle name="Calculation 9 9 4 3" xfId="6391" xr:uid="{00000000-0005-0000-0000-000036160000}"/>
    <cellStyle name="Calculation 9 9 4 3 2" xfId="6392" xr:uid="{00000000-0005-0000-0000-000037160000}"/>
    <cellStyle name="Calculation 9 9 4 4" xfId="6393" xr:uid="{00000000-0005-0000-0000-000038160000}"/>
    <cellStyle name="Calculation 9 9 4 4 2" xfId="6394" xr:uid="{00000000-0005-0000-0000-000039160000}"/>
    <cellStyle name="Calculation 9 9 4 5" xfId="6395" xr:uid="{00000000-0005-0000-0000-00003A160000}"/>
    <cellStyle name="Calculation 9 9 4 5 2" xfId="6396" xr:uid="{00000000-0005-0000-0000-00003B160000}"/>
    <cellStyle name="Calculation 9 9 4 6" xfId="6397" xr:uid="{00000000-0005-0000-0000-00003C160000}"/>
    <cellStyle name="Calculation 9 9 4 6 2" xfId="6398" xr:uid="{00000000-0005-0000-0000-00003D160000}"/>
    <cellStyle name="Calculation 9 9 4 7" xfId="6399" xr:uid="{00000000-0005-0000-0000-00003E160000}"/>
    <cellStyle name="Calculation 9 9 4 7 2" xfId="6400" xr:uid="{00000000-0005-0000-0000-00003F160000}"/>
    <cellStyle name="Calculation 9 9 4 8" xfId="6401" xr:uid="{00000000-0005-0000-0000-000040160000}"/>
    <cellStyle name="Calculation 9 9 4 8 2" xfId="6402" xr:uid="{00000000-0005-0000-0000-000041160000}"/>
    <cellStyle name="Calculation 9 9 4 9" xfId="6403" xr:uid="{00000000-0005-0000-0000-000042160000}"/>
    <cellStyle name="Calculation 9 9 4 9 2" xfId="6404" xr:uid="{00000000-0005-0000-0000-000043160000}"/>
    <cellStyle name="Calculation 9 9 5" xfId="6405" xr:uid="{00000000-0005-0000-0000-000044160000}"/>
    <cellStyle name="Calculation 9 9 5 10" xfId="6406" xr:uid="{00000000-0005-0000-0000-000045160000}"/>
    <cellStyle name="Calculation 9 9 5 10 2" xfId="6407" xr:uid="{00000000-0005-0000-0000-000046160000}"/>
    <cellStyle name="Calculation 9 9 5 11" xfId="6408" xr:uid="{00000000-0005-0000-0000-000047160000}"/>
    <cellStyle name="Calculation 9 9 5 11 2" xfId="6409" xr:uid="{00000000-0005-0000-0000-000048160000}"/>
    <cellStyle name="Calculation 9 9 5 12" xfId="6410" xr:uid="{00000000-0005-0000-0000-000049160000}"/>
    <cellStyle name="Calculation 9 9 5 12 2" xfId="6411" xr:uid="{00000000-0005-0000-0000-00004A160000}"/>
    <cellStyle name="Calculation 9 9 5 13" xfId="6412" xr:uid="{00000000-0005-0000-0000-00004B160000}"/>
    <cellStyle name="Calculation 9 9 5 13 2" xfId="6413" xr:uid="{00000000-0005-0000-0000-00004C160000}"/>
    <cellStyle name="Calculation 9 9 5 14" xfId="6414" xr:uid="{00000000-0005-0000-0000-00004D160000}"/>
    <cellStyle name="Calculation 9 9 5 2" xfId="6415" xr:uid="{00000000-0005-0000-0000-00004E160000}"/>
    <cellStyle name="Calculation 9 9 5 2 2" xfId="6416" xr:uid="{00000000-0005-0000-0000-00004F160000}"/>
    <cellStyle name="Calculation 9 9 5 3" xfId="6417" xr:uid="{00000000-0005-0000-0000-000050160000}"/>
    <cellStyle name="Calculation 9 9 5 3 2" xfId="6418" xr:uid="{00000000-0005-0000-0000-000051160000}"/>
    <cellStyle name="Calculation 9 9 5 4" xfId="6419" xr:uid="{00000000-0005-0000-0000-000052160000}"/>
    <cellStyle name="Calculation 9 9 5 4 2" xfId="6420" xr:uid="{00000000-0005-0000-0000-000053160000}"/>
    <cellStyle name="Calculation 9 9 5 5" xfId="6421" xr:uid="{00000000-0005-0000-0000-000054160000}"/>
    <cellStyle name="Calculation 9 9 5 5 2" xfId="6422" xr:uid="{00000000-0005-0000-0000-000055160000}"/>
    <cellStyle name="Calculation 9 9 5 6" xfId="6423" xr:uid="{00000000-0005-0000-0000-000056160000}"/>
    <cellStyle name="Calculation 9 9 5 6 2" xfId="6424" xr:uid="{00000000-0005-0000-0000-000057160000}"/>
    <cellStyle name="Calculation 9 9 5 7" xfId="6425" xr:uid="{00000000-0005-0000-0000-000058160000}"/>
    <cellStyle name="Calculation 9 9 5 7 2" xfId="6426" xr:uid="{00000000-0005-0000-0000-000059160000}"/>
    <cellStyle name="Calculation 9 9 5 8" xfId="6427" xr:uid="{00000000-0005-0000-0000-00005A160000}"/>
    <cellStyle name="Calculation 9 9 5 8 2" xfId="6428" xr:uid="{00000000-0005-0000-0000-00005B160000}"/>
    <cellStyle name="Calculation 9 9 5 9" xfId="6429" xr:uid="{00000000-0005-0000-0000-00005C160000}"/>
    <cellStyle name="Calculation 9 9 5 9 2" xfId="6430" xr:uid="{00000000-0005-0000-0000-00005D160000}"/>
    <cellStyle name="Calculation 9 9 6" xfId="6431" xr:uid="{00000000-0005-0000-0000-00005E160000}"/>
    <cellStyle name="Calculation 9 9 6 2" xfId="6432" xr:uid="{00000000-0005-0000-0000-00005F160000}"/>
    <cellStyle name="Calculation 9 9 7" xfId="6433" xr:uid="{00000000-0005-0000-0000-000060160000}"/>
    <cellStyle name="Calculation 9 9 7 2" xfId="6434" xr:uid="{00000000-0005-0000-0000-000061160000}"/>
    <cellStyle name="Calculation 9 9 8" xfId="6435" xr:uid="{00000000-0005-0000-0000-000062160000}"/>
    <cellStyle name="Calculation 9 9 8 2" xfId="6436" xr:uid="{00000000-0005-0000-0000-000063160000}"/>
    <cellStyle name="Calculation 9 9 9" xfId="6437" xr:uid="{00000000-0005-0000-0000-000064160000}"/>
    <cellStyle name="Calculation 9 9 9 2" xfId="6438" xr:uid="{00000000-0005-0000-0000-000065160000}"/>
    <cellStyle name="Check Cell 10" xfId="6439" xr:uid="{00000000-0005-0000-0000-000066160000}"/>
    <cellStyle name="Check Cell 2" xfId="178" xr:uid="{00000000-0005-0000-0000-000067160000}"/>
    <cellStyle name="Check Cell 2 2" xfId="179" xr:uid="{00000000-0005-0000-0000-000068160000}"/>
    <cellStyle name="Check Cell 2 3" xfId="6440" xr:uid="{00000000-0005-0000-0000-000069160000}"/>
    <cellStyle name="Check Cell 3" xfId="180" xr:uid="{00000000-0005-0000-0000-00006A160000}"/>
    <cellStyle name="Check Cell 3 2" xfId="6441" xr:uid="{00000000-0005-0000-0000-00006B160000}"/>
    <cellStyle name="Check Cell 4" xfId="181" xr:uid="{00000000-0005-0000-0000-00006C160000}"/>
    <cellStyle name="Check Cell 4 2" xfId="6442" xr:uid="{00000000-0005-0000-0000-00006D160000}"/>
    <cellStyle name="Check Cell 5" xfId="6443" xr:uid="{00000000-0005-0000-0000-00006E160000}"/>
    <cellStyle name="Check Cell 6" xfId="6444" xr:uid="{00000000-0005-0000-0000-00006F160000}"/>
    <cellStyle name="Check Cell 7" xfId="6445" xr:uid="{00000000-0005-0000-0000-000070160000}"/>
    <cellStyle name="Check Cell 8" xfId="6446" xr:uid="{00000000-0005-0000-0000-000071160000}"/>
    <cellStyle name="Check Cell 9" xfId="6447" xr:uid="{00000000-0005-0000-0000-000072160000}"/>
    <cellStyle name="Comma" xfId="1" builtinId="3"/>
    <cellStyle name="Comma 10" xfId="182" xr:uid="{00000000-0005-0000-0000-000074160000}"/>
    <cellStyle name="Comma 10 2" xfId="183" xr:uid="{00000000-0005-0000-0000-000075160000}"/>
    <cellStyle name="Comma 10 2 2" xfId="6449" xr:uid="{00000000-0005-0000-0000-000076160000}"/>
    <cellStyle name="Comma 10 3" xfId="184" xr:uid="{00000000-0005-0000-0000-000077160000}"/>
    <cellStyle name="Comma 10 3 2" xfId="6450" xr:uid="{00000000-0005-0000-0000-000078160000}"/>
    <cellStyle name="Comma 10 4" xfId="6451" xr:uid="{00000000-0005-0000-0000-000079160000}"/>
    <cellStyle name="Comma 10 5" xfId="6448" xr:uid="{00000000-0005-0000-0000-00007A160000}"/>
    <cellStyle name="Comma 11" xfId="185" xr:uid="{00000000-0005-0000-0000-00007B160000}"/>
    <cellStyle name="Comma 11 2" xfId="6452" xr:uid="{00000000-0005-0000-0000-00007C160000}"/>
    <cellStyle name="Comma 12" xfId="846" xr:uid="{00000000-0005-0000-0000-00007D160000}"/>
    <cellStyle name="Comma 12 2" xfId="6453" xr:uid="{00000000-0005-0000-0000-00007E160000}"/>
    <cellStyle name="Comma 13" xfId="6454" xr:uid="{00000000-0005-0000-0000-00007F160000}"/>
    <cellStyle name="Comma 13 2" xfId="6455" xr:uid="{00000000-0005-0000-0000-000080160000}"/>
    <cellStyle name="Comma 14" xfId="6456" xr:uid="{00000000-0005-0000-0000-000081160000}"/>
    <cellStyle name="Comma 15" xfId="6457" xr:uid="{00000000-0005-0000-0000-000082160000}"/>
    <cellStyle name="Comma 16" xfId="6458" xr:uid="{00000000-0005-0000-0000-000083160000}"/>
    <cellStyle name="Comma 17" xfId="6459" xr:uid="{00000000-0005-0000-0000-000084160000}"/>
    <cellStyle name="Comma 18" xfId="849" xr:uid="{00000000-0005-0000-0000-000085160000}"/>
    <cellStyle name="Comma 19" xfId="28174" xr:uid="{00000000-0005-0000-0000-000086160000}"/>
    <cellStyle name="Comma 2" xfId="2" xr:uid="{00000000-0005-0000-0000-000087160000}"/>
    <cellStyle name="Comma 2 2" xfId="3" xr:uid="{00000000-0005-0000-0000-000088160000}"/>
    <cellStyle name="Comma 2 2 2" xfId="187" xr:uid="{00000000-0005-0000-0000-000089160000}"/>
    <cellStyle name="Comma 2 2 2 2" xfId="6462" xr:uid="{00000000-0005-0000-0000-00008A160000}"/>
    <cellStyle name="Comma 2 2 2 3" xfId="6463" xr:uid="{00000000-0005-0000-0000-00008B160000}"/>
    <cellStyle name="Comma 2 2 2 4" xfId="6461" xr:uid="{00000000-0005-0000-0000-00008C160000}"/>
    <cellStyle name="Comma 2 2 3" xfId="186" xr:uid="{00000000-0005-0000-0000-00008D160000}"/>
    <cellStyle name="Comma 2 2 3 2" xfId="6464" xr:uid="{00000000-0005-0000-0000-00008E160000}"/>
    <cellStyle name="Comma 2 2 4" xfId="6465" xr:uid="{00000000-0005-0000-0000-00008F160000}"/>
    <cellStyle name="Comma 2 2 5" xfId="6466" xr:uid="{00000000-0005-0000-0000-000090160000}"/>
    <cellStyle name="Comma 2 3" xfId="4" xr:uid="{00000000-0005-0000-0000-000091160000}"/>
    <cellStyle name="Comma 2 3 2" xfId="189" xr:uid="{00000000-0005-0000-0000-000092160000}"/>
    <cellStyle name="Comma 2 3 3" xfId="190" xr:uid="{00000000-0005-0000-0000-000093160000}"/>
    <cellStyle name="Comma 2 3 4" xfId="191" xr:uid="{00000000-0005-0000-0000-000094160000}"/>
    <cellStyle name="Comma 2 3 5" xfId="188" xr:uid="{00000000-0005-0000-0000-000095160000}"/>
    <cellStyle name="Comma 2 4" xfId="24" xr:uid="{00000000-0005-0000-0000-000096160000}"/>
    <cellStyle name="Comma 2 5" xfId="6460" xr:uid="{00000000-0005-0000-0000-000097160000}"/>
    <cellStyle name="Comma 20" xfId="28177" xr:uid="{00000000-0005-0000-0000-000098160000}"/>
    <cellStyle name="Comma 3" xfId="22" xr:uid="{00000000-0005-0000-0000-000099160000}"/>
    <cellStyle name="Comma 3 10" xfId="6467" xr:uid="{00000000-0005-0000-0000-00009A160000}"/>
    <cellStyle name="Comma 3 2" xfId="193" xr:uid="{00000000-0005-0000-0000-00009B160000}"/>
    <cellStyle name="Comma 3 2 2" xfId="6468" xr:uid="{00000000-0005-0000-0000-00009C160000}"/>
    <cellStyle name="Comma 3 3" xfId="194" xr:uid="{00000000-0005-0000-0000-00009D160000}"/>
    <cellStyle name="Comma 3 3 2" xfId="195" xr:uid="{00000000-0005-0000-0000-00009E160000}"/>
    <cellStyle name="Comma 3 3 2 2" xfId="196" xr:uid="{00000000-0005-0000-0000-00009F160000}"/>
    <cellStyle name="Comma 3 3 2 2 2" xfId="197" xr:uid="{00000000-0005-0000-0000-0000A0160000}"/>
    <cellStyle name="Comma 3 3 2 3" xfId="198" xr:uid="{00000000-0005-0000-0000-0000A1160000}"/>
    <cellStyle name="Comma 3 3 3" xfId="199" xr:uid="{00000000-0005-0000-0000-0000A2160000}"/>
    <cellStyle name="Comma 3 3 3 2" xfId="200" xr:uid="{00000000-0005-0000-0000-0000A3160000}"/>
    <cellStyle name="Comma 3 3 4" xfId="201" xr:uid="{00000000-0005-0000-0000-0000A4160000}"/>
    <cellStyle name="Comma 3 3 5" xfId="6469" xr:uid="{00000000-0005-0000-0000-0000A5160000}"/>
    <cellStyle name="Comma 3 4" xfId="202" xr:uid="{00000000-0005-0000-0000-0000A6160000}"/>
    <cellStyle name="Comma 3 4 2" xfId="203" xr:uid="{00000000-0005-0000-0000-0000A7160000}"/>
    <cellStyle name="Comma 3 4 2 2" xfId="204" xr:uid="{00000000-0005-0000-0000-0000A8160000}"/>
    <cellStyle name="Comma 3 4 3" xfId="205" xr:uid="{00000000-0005-0000-0000-0000A9160000}"/>
    <cellStyle name="Comma 3 5" xfId="206" xr:uid="{00000000-0005-0000-0000-0000AA160000}"/>
    <cellStyle name="Comma 3 5 2" xfId="207" xr:uid="{00000000-0005-0000-0000-0000AB160000}"/>
    <cellStyle name="Comma 3 5 2 2" xfId="208" xr:uid="{00000000-0005-0000-0000-0000AC160000}"/>
    <cellStyle name="Comma 3 5 3" xfId="209" xr:uid="{00000000-0005-0000-0000-0000AD160000}"/>
    <cellStyle name="Comma 3 6" xfId="210" xr:uid="{00000000-0005-0000-0000-0000AE160000}"/>
    <cellStyle name="Comma 3 6 2" xfId="211" xr:uid="{00000000-0005-0000-0000-0000AF160000}"/>
    <cellStyle name="Comma 3 6 2 2" xfId="212" xr:uid="{00000000-0005-0000-0000-0000B0160000}"/>
    <cellStyle name="Comma 3 6 3" xfId="213" xr:uid="{00000000-0005-0000-0000-0000B1160000}"/>
    <cellStyle name="Comma 3 7" xfId="214" xr:uid="{00000000-0005-0000-0000-0000B2160000}"/>
    <cellStyle name="Comma 3 7 2" xfId="215" xr:uid="{00000000-0005-0000-0000-0000B3160000}"/>
    <cellStyle name="Comma 3 8" xfId="216" xr:uid="{00000000-0005-0000-0000-0000B4160000}"/>
    <cellStyle name="Comma 3 9" xfId="192" xr:uid="{00000000-0005-0000-0000-0000B5160000}"/>
    <cellStyle name="Comma 4" xfId="217" xr:uid="{00000000-0005-0000-0000-0000B6160000}"/>
    <cellStyle name="Comma 4 2" xfId="218" xr:uid="{00000000-0005-0000-0000-0000B7160000}"/>
    <cellStyle name="Comma 4 2 2" xfId="219" xr:uid="{00000000-0005-0000-0000-0000B8160000}"/>
    <cellStyle name="Comma 4 2 2 2" xfId="220" xr:uid="{00000000-0005-0000-0000-0000B9160000}"/>
    <cellStyle name="Comma 4 2 2 2 2" xfId="221" xr:uid="{00000000-0005-0000-0000-0000BA160000}"/>
    <cellStyle name="Comma 4 2 2 3" xfId="222" xr:uid="{00000000-0005-0000-0000-0000BB160000}"/>
    <cellStyle name="Comma 4 2 3" xfId="223" xr:uid="{00000000-0005-0000-0000-0000BC160000}"/>
    <cellStyle name="Comma 4 2 3 2" xfId="224" xr:uid="{00000000-0005-0000-0000-0000BD160000}"/>
    <cellStyle name="Comma 4 2 4" xfId="225" xr:uid="{00000000-0005-0000-0000-0000BE160000}"/>
    <cellStyle name="Comma 4 3" xfId="226" xr:uid="{00000000-0005-0000-0000-0000BF160000}"/>
    <cellStyle name="Comma 4 3 2" xfId="227" xr:uid="{00000000-0005-0000-0000-0000C0160000}"/>
    <cellStyle name="Comma 4 3 2 2" xfId="228" xr:uid="{00000000-0005-0000-0000-0000C1160000}"/>
    <cellStyle name="Comma 4 3 3" xfId="229" xr:uid="{00000000-0005-0000-0000-0000C2160000}"/>
    <cellStyle name="Comma 4 4" xfId="230" xr:uid="{00000000-0005-0000-0000-0000C3160000}"/>
    <cellStyle name="Comma 4 4 2" xfId="231" xr:uid="{00000000-0005-0000-0000-0000C4160000}"/>
    <cellStyle name="Comma 4 4 2 2" xfId="232" xr:uid="{00000000-0005-0000-0000-0000C5160000}"/>
    <cellStyle name="Comma 4 4 3" xfId="233" xr:uid="{00000000-0005-0000-0000-0000C6160000}"/>
    <cellStyle name="Comma 4 5" xfId="234" xr:uid="{00000000-0005-0000-0000-0000C7160000}"/>
    <cellStyle name="Comma 4 5 2" xfId="235" xr:uid="{00000000-0005-0000-0000-0000C8160000}"/>
    <cellStyle name="Comma 4 5 2 2" xfId="236" xr:uid="{00000000-0005-0000-0000-0000C9160000}"/>
    <cellStyle name="Comma 4 5 3" xfId="237" xr:uid="{00000000-0005-0000-0000-0000CA160000}"/>
    <cellStyle name="Comma 4 6" xfId="238" xr:uid="{00000000-0005-0000-0000-0000CB160000}"/>
    <cellStyle name="Comma 4 6 2" xfId="239" xr:uid="{00000000-0005-0000-0000-0000CC160000}"/>
    <cellStyle name="Comma 4 7" xfId="240" xr:uid="{00000000-0005-0000-0000-0000CD160000}"/>
    <cellStyle name="Comma 4 8" xfId="6470" xr:uid="{00000000-0005-0000-0000-0000CE160000}"/>
    <cellStyle name="Comma 5" xfId="241" xr:uid="{00000000-0005-0000-0000-0000CF160000}"/>
    <cellStyle name="Comma 5 2" xfId="242" xr:uid="{00000000-0005-0000-0000-0000D0160000}"/>
    <cellStyle name="Comma 5 2 2" xfId="243" xr:uid="{00000000-0005-0000-0000-0000D1160000}"/>
    <cellStyle name="Comma 5 2 2 2" xfId="244" xr:uid="{00000000-0005-0000-0000-0000D2160000}"/>
    <cellStyle name="Comma 5 2 2 2 2" xfId="245" xr:uid="{00000000-0005-0000-0000-0000D3160000}"/>
    <cellStyle name="Comma 5 2 2 3" xfId="246" xr:uid="{00000000-0005-0000-0000-0000D4160000}"/>
    <cellStyle name="Comma 5 2 3" xfId="247" xr:uid="{00000000-0005-0000-0000-0000D5160000}"/>
    <cellStyle name="Comma 5 2 3 2" xfId="248" xr:uid="{00000000-0005-0000-0000-0000D6160000}"/>
    <cellStyle name="Comma 5 2 4" xfId="249" xr:uid="{00000000-0005-0000-0000-0000D7160000}"/>
    <cellStyle name="Comma 5 2 5" xfId="6472" xr:uid="{00000000-0005-0000-0000-0000D8160000}"/>
    <cellStyle name="Comma 5 3" xfId="250" xr:uid="{00000000-0005-0000-0000-0000D9160000}"/>
    <cellStyle name="Comma 5 3 2" xfId="251" xr:uid="{00000000-0005-0000-0000-0000DA160000}"/>
    <cellStyle name="Comma 5 3 2 2" xfId="252" xr:uid="{00000000-0005-0000-0000-0000DB160000}"/>
    <cellStyle name="Comma 5 3 3" xfId="253" xr:uid="{00000000-0005-0000-0000-0000DC160000}"/>
    <cellStyle name="Comma 5 3 4" xfId="6473" xr:uid="{00000000-0005-0000-0000-0000DD160000}"/>
    <cellStyle name="Comma 5 4" xfId="254" xr:uid="{00000000-0005-0000-0000-0000DE160000}"/>
    <cellStyle name="Comma 5 4 2" xfId="255" xr:uid="{00000000-0005-0000-0000-0000DF160000}"/>
    <cellStyle name="Comma 5 4 2 2" xfId="256" xr:uid="{00000000-0005-0000-0000-0000E0160000}"/>
    <cellStyle name="Comma 5 4 3" xfId="257" xr:uid="{00000000-0005-0000-0000-0000E1160000}"/>
    <cellStyle name="Comma 5 4 4" xfId="6474" xr:uid="{00000000-0005-0000-0000-0000E2160000}"/>
    <cellStyle name="Comma 5 5" xfId="258" xr:uid="{00000000-0005-0000-0000-0000E3160000}"/>
    <cellStyle name="Comma 5 5 2" xfId="259" xr:uid="{00000000-0005-0000-0000-0000E4160000}"/>
    <cellStyle name="Comma 5 5 2 2" xfId="260" xr:uid="{00000000-0005-0000-0000-0000E5160000}"/>
    <cellStyle name="Comma 5 5 3" xfId="261" xr:uid="{00000000-0005-0000-0000-0000E6160000}"/>
    <cellStyle name="Comma 5 6" xfId="262" xr:uid="{00000000-0005-0000-0000-0000E7160000}"/>
    <cellStyle name="Comma 5 6 2" xfId="263" xr:uid="{00000000-0005-0000-0000-0000E8160000}"/>
    <cellStyle name="Comma 5 7" xfId="264" xr:uid="{00000000-0005-0000-0000-0000E9160000}"/>
    <cellStyle name="Comma 5 8" xfId="6471" xr:uid="{00000000-0005-0000-0000-0000EA160000}"/>
    <cellStyle name="Comma 6" xfId="265" xr:uid="{00000000-0005-0000-0000-0000EB160000}"/>
    <cellStyle name="Comma 6 2" xfId="6476" xr:uid="{00000000-0005-0000-0000-0000EC160000}"/>
    <cellStyle name="Comma 6 2 2" xfId="6477" xr:uid="{00000000-0005-0000-0000-0000ED160000}"/>
    <cellStyle name="Comma 6 3" xfId="6478" xr:uid="{00000000-0005-0000-0000-0000EE160000}"/>
    <cellStyle name="Comma 6 4" xfId="6475" xr:uid="{00000000-0005-0000-0000-0000EF160000}"/>
    <cellStyle name="Comma 7" xfId="266" xr:uid="{00000000-0005-0000-0000-0000F0160000}"/>
    <cellStyle name="Comma 7 2" xfId="6480" xr:uid="{00000000-0005-0000-0000-0000F1160000}"/>
    <cellStyle name="Comma 7 3" xfId="6479" xr:uid="{00000000-0005-0000-0000-0000F2160000}"/>
    <cellStyle name="Comma 8" xfId="267" xr:uid="{00000000-0005-0000-0000-0000F3160000}"/>
    <cellStyle name="Comma 8 2" xfId="6482" xr:uid="{00000000-0005-0000-0000-0000F4160000}"/>
    <cellStyle name="Comma 8 3" xfId="6483" xr:uid="{00000000-0005-0000-0000-0000F5160000}"/>
    <cellStyle name="Comma 8 4" xfId="6484" xr:uid="{00000000-0005-0000-0000-0000F6160000}"/>
    <cellStyle name="Comma 8 5" xfId="6481" xr:uid="{00000000-0005-0000-0000-0000F7160000}"/>
    <cellStyle name="Comma 9" xfId="268" xr:uid="{00000000-0005-0000-0000-0000F8160000}"/>
    <cellStyle name="Comma 9 2" xfId="6485" xr:uid="{00000000-0005-0000-0000-0000F9160000}"/>
    <cellStyle name="Comma0" xfId="6486" xr:uid="{00000000-0005-0000-0000-0000FA160000}"/>
    <cellStyle name="Comma1 - Style1" xfId="6487" xr:uid="{00000000-0005-0000-0000-0000FB160000}"/>
    <cellStyle name="Currency" xfId="5" builtinId="4"/>
    <cellStyle name="Currency 10" xfId="269" xr:uid="{00000000-0005-0000-0000-0000FD160000}"/>
    <cellStyle name="Currency 10 2" xfId="6488" xr:uid="{00000000-0005-0000-0000-0000FE160000}"/>
    <cellStyle name="Currency 11" xfId="850" xr:uid="{00000000-0005-0000-0000-0000FF160000}"/>
    <cellStyle name="Currency 12" xfId="28176" xr:uid="{00000000-0005-0000-0000-000000170000}"/>
    <cellStyle name="Currency 2" xfId="6" xr:uid="{00000000-0005-0000-0000-000001170000}"/>
    <cellStyle name="Currency 2 10" xfId="270" xr:uid="{00000000-0005-0000-0000-000002170000}"/>
    <cellStyle name="Currency 2 11" xfId="271" xr:uid="{00000000-0005-0000-0000-000003170000}"/>
    <cellStyle name="Currency 2 12" xfId="6489" xr:uid="{00000000-0005-0000-0000-000004170000}"/>
    <cellStyle name="Currency 2 2" xfId="7" xr:uid="{00000000-0005-0000-0000-000005170000}"/>
    <cellStyle name="Currency 2 2 2" xfId="273" xr:uid="{00000000-0005-0000-0000-000006170000}"/>
    <cellStyle name="Currency 2 2 3" xfId="272" xr:uid="{00000000-0005-0000-0000-000007170000}"/>
    <cellStyle name="Currency 2 2 4" xfId="6490" xr:uid="{00000000-0005-0000-0000-000008170000}"/>
    <cellStyle name="Currency 2 3" xfId="8" xr:uid="{00000000-0005-0000-0000-000009170000}"/>
    <cellStyle name="Currency 2 3 2" xfId="275" xr:uid="{00000000-0005-0000-0000-00000A170000}"/>
    <cellStyle name="Currency 2 3 3" xfId="274" xr:uid="{00000000-0005-0000-0000-00000B170000}"/>
    <cellStyle name="Currency 2 3 4" xfId="6491" xr:uid="{00000000-0005-0000-0000-00000C170000}"/>
    <cellStyle name="Currency 2 4" xfId="25" xr:uid="{00000000-0005-0000-0000-00000D170000}"/>
    <cellStyle name="Currency 2 4 2" xfId="277" xr:uid="{00000000-0005-0000-0000-00000E170000}"/>
    <cellStyle name="Currency 2 4 2 2" xfId="278" xr:uid="{00000000-0005-0000-0000-00000F170000}"/>
    <cellStyle name="Currency 2 4 2 2 2" xfId="279" xr:uid="{00000000-0005-0000-0000-000010170000}"/>
    <cellStyle name="Currency 2 4 2 3" xfId="280" xr:uid="{00000000-0005-0000-0000-000011170000}"/>
    <cellStyle name="Currency 2 4 3" xfId="281" xr:uid="{00000000-0005-0000-0000-000012170000}"/>
    <cellStyle name="Currency 2 4 3 2" xfId="282" xr:uid="{00000000-0005-0000-0000-000013170000}"/>
    <cellStyle name="Currency 2 4 4" xfId="283" xr:uid="{00000000-0005-0000-0000-000014170000}"/>
    <cellStyle name="Currency 2 4 5" xfId="276" xr:uid="{00000000-0005-0000-0000-000015170000}"/>
    <cellStyle name="Currency 2 4 6" xfId="6492" xr:uid="{00000000-0005-0000-0000-000016170000}"/>
    <cellStyle name="Currency 2 5" xfId="284" xr:uid="{00000000-0005-0000-0000-000017170000}"/>
    <cellStyle name="Currency 2 5 2" xfId="285" xr:uid="{00000000-0005-0000-0000-000018170000}"/>
    <cellStyle name="Currency 2 5 2 2" xfId="286" xr:uid="{00000000-0005-0000-0000-000019170000}"/>
    <cellStyle name="Currency 2 5 3" xfId="287" xr:uid="{00000000-0005-0000-0000-00001A170000}"/>
    <cellStyle name="Currency 2 6" xfId="288" xr:uid="{00000000-0005-0000-0000-00001B170000}"/>
    <cellStyle name="Currency 2 6 2" xfId="289" xr:uid="{00000000-0005-0000-0000-00001C170000}"/>
    <cellStyle name="Currency 2 6 2 2" xfId="290" xr:uid="{00000000-0005-0000-0000-00001D170000}"/>
    <cellStyle name="Currency 2 6 3" xfId="291" xr:uid="{00000000-0005-0000-0000-00001E170000}"/>
    <cellStyle name="Currency 2 7" xfId="292" xr:uid="{00000000-0005-0000-0000-00001F170000}"/>
    <cellStyle name="Currency 2 7 2" xfId="293" xr:uid="{00000000-0005-0000-0000-000020170000}"/>
    <cellStyle name="Currency 2 7 2 2" xfId="294" xr:uid="{00000000-0005-0000-0000-000021170000}"/>
    <cellStyle name="Currency 2 7 3" xfId="295" xr:uid="{00000000-0005-0000-0000-000022170000}"/>
    <cellStyle name="Currency 2 8" xfId="296" xr:uid="{00000000-0005-0000-0000-000023170000}"/>
    <cellStyle name="Currency 2 8 2" xfId="297" xr:uid="{00000000-0005-0000-0000-000024170000}"/>
    <cellStyle name="Currency 2 9" xfId="298" xr:uid="{00000000-0005-0000-0000-000025170000}"/>
    <cellStyle name="Currency 3" xfId="9" xr:uid="{00000000-0005-0000-0000-000026170000}"/>
    <cellStyle name="Currency 3 2" xfId="299" xr:uid="{00000000-0005-0000-0000-000027170000}"/>
    <cellStyle name="Currency 3 2 2" xfId="6494" xr:uid="{00000000-0005-0000-0000-000028170000}"/>
    <cellStyle name="Currency 3 3" xfId="6495" xr:uid="{00000000-0005-0000-0000-000029170000}"/>
    <cellStyle name="Currency 3 4" xfId="6496" xr:uid="{00000000-0005-0000-0000-00002A170000}"/>
    <cellStyle name="Currency 3 5" xfId="6497" xr:uid="{00000000-0005-0000-0000-00002B170000}"/>
    <cellStyle name="Currency 3 6" xfId="6493" xr:uid="{00000000-0005-0000-0000-00002C170000}"/>
    <cellStyle name="Currency 4" xfId="10" xr:uid="{00000000-0005-0000-0000-00002D170000}"/>
    <cellStyle name="Currency 4 10" xfId="6498" xr:uid="{00000000-0005-0000-0000-00002E170000}"/>
    <cellStyle name="Currency 4 2" xfId="301" xr:uid="{00000000-0005-0000-0000-00002F170000}"/>
    <cellStyle name="Currency 4 2 2" xfId="302" xr:uid="{00000000-0005-0000-0000-000030170000}"/>
    <cellStyle name="Currency 4 2 2 2" xfId="303" xr:uid="{00000000-0005-0000-0000-000031170000}"/>
    <cellStyle name="Currency 4 2 2 2 2" xfId="304" xr:uid="{00000000-0005-0000-0000-000032170000}"/>
    <cellStyle name="Currency 4 2 2 3" xfId="305" xr:uid="{00000000-0005-0000-0000-000033170000}"/>
    <cellStyle name="Currency 4 2 3" xfId="306" xr:uid="{00000000-0005-0000-0000-000034170000}"/>
    <cellStyle name="Currency 4 2 3 2" xfId="307" xr:uid="{00000000-0005-0000-0000-000035170000}"/>
    <cellStyle name="Currency 4 2 4" xfId="308" xr:uid="{00000000-0005-0000-0000-000036170000}"/>
    <cellStyle name="Currency 4 2 5" xfId="6499" xr:uid="{00000000-0005-0000-0000-000037170000}"/>
    <cellStyle name="Currency 4 3" xfId="309" xr:uid="{00000000-0005-0000-0000-000038170000}"/>
    <cellStyle name="Currency 4 3 2" xfId="310" xr:uid="{00000000-0005-0000-0000-000039170000}"/>
    <cellStyle name="Currency 4 3 2 2" xfId="311" xr:uid="{00000000-0005-0000-0000-00003A170000}"/>
    <cellStyle name="Currency 4 3 3" xfId="312" xr:uid="{00000000-0005-0000-0000-00003B170000}"/>
    <cellStyle name="Currency 4 4" xfId="313" xr:uid="{00000000-0005-0000-0000-00003C170000}"/>
    <cellStyle name="Currency 4 4 2" xfId="314" xr:uid="{00000000-0005-0000-0000-00003D170000}"/>
    <cellStyle name="Currency 4 4 2 2" xfId="315" xr:uid="{00000000-0005-0000-0000-00003E170000}"/>
    <cellStyle name="Currency 4 4 3" xfId="316" xr:uid="{00000000-0005-0000-0000-00003F170000}"/>
    <cellStyle name="Currency 4 5" xfId="317" xr:uid="{00000000-0005-0000-0000-000040170000}"/>
    <cellStyle name="Currency 4 5 2" xfId="318" xr:uid="{00000000-0005-0000-0000-000041170000}"/>
    <cellStyle name="Currency 4 5 2 2" xfId="319" xr:uid="{00000000-0005-0000-0000-000042170000}"/>
    <cellStyle name="Currency 4 5 3" xfId="320" xr:uid="{00000000-0005-0000-0000-000043170000}"/>
    <cellStyle name="Currency 4 6" xfId="321" xr:uid="{00000000-0005-0000-0000-000044170000}"/>
    <cellStyle name="Currency 4 6 2" xfId="322" xr:uid="{00000000-0005-0000-0000-000045170000}"/>
    <cellStyle name="Currency 4 7" xfId="323" xr:uid="{00000000-0005-0000-0000-000046170000}"/>
    <cellStyle name="Currency 4 8" xfId="324" xr:uid="{00000000-0005-0000-0000-000047170000}"/>
    <cellStyle name="Currency 4 9" xfId="300" xr:uid="{00000000-0005-0000-0000-000048170000}"/>
    <cellStyle name="Currency 5" xfId="11" xr:uid="{00000000-0005-0000-0000-000049170000}"/>
    <cellStyle name="Currency 5 2" xfId="325" xr:uid="{00000000-0005-0000-0000-00004A170000}"/>
    <cellStyle name="Currency 5 2 2" xfId="326" xr:uid="{00000000-0005-0000-0000-00004B170000}"/>
    <cellStyle name="Currency 5 2 2 2" xfId="327" xr:uid="{00000000-0005-0000-0000-00004C170000}"/>
    <cellStyle name="Currency 5 2 2 2 2" xfId="328" xr:uid="{00000000-0005-0000-0000-00004D170000}"/>
    <cellStyle name="Currency 5 2 2 3" xfId="329" xr:uid="{00000000-0005-0000-0000-00004E170000}"/>
    <cellStyle name="Currency 5 2 3" xfId="330" xr:uid="{00000000-0005-0000-0000-00004F170000}"/>
    <cellStyle name="Currency 5 2 3 2" xfId="331" xr:uid="{00000000-0005-0000-0000-000050170000}"/>
    <cellStyle name="Currency 5 2 4" xfId="332" xr:uid="{00000000-0005-0000-0000-000051170000}"/>
    <cellStyle name="Currency 5 3" xfId="333" xr:uid="{00000000-0005-0000-0000-000052170000}"/>
    <cellStyle name="Currency 5 3 2" xfId="334" xr:uid="{00000000-0005-0000-0000-000053170000}"/>
    <cellStyle name="Currency 5 3 2 2" xfId="335" xr:uid="{00000000-0005-0000-0000-000054170000}"/>
    <cellStyle name="Currency 5 3 3" xfId="336" xr:uid="{00000000-0005-0000-0000-000055170000}"/>
    <cellStyle name="Currency 5 4" xfId="337" xr:uid="{00000000-0005-0000-0000-000056170000}"/>
    <cellStyle name="Currency 5 4 2" xfId="338" xr:uid="{00000000-0005-0000-0000-000057170000}"/>
    <cellStyle name="Currency 5 4 2 2" xfId="339" xr:uid="{00000000-0005-0000-0000-000058170000}"/>
    <cellStyle name="Currency 5 4 3" xfId="340" xr:uid="{00000000-0005-0000-0000-000059170000}"/>
    <cellStyle name="Currency 5 5" xfId="341" xr:uid="{00000000-0005-0000-0000-00005A170000}"/>
    <cellStyle name="Currency 5 5 2" xfId="342" xr:uid="{00000000-0005-0000-0000-00005B170000}"/>
    <cellStyle name="Currency 5 5 2 2" xfId="343" xr:uid="{00000000-0005-0000-0000-00005C170000}"/>
    <cellStyle name="Currency 5 5 3" xfId="344" xr:uid="{00000000-0005-0000-0000-00005D170000}"/>
    <cellStyle name="Currency 5 6" xfId="345" xr:uid="{00000000-0005-0000-0000-00005E170000}"/>
    <cellStyle name="Currency 5 6 2" xfId="346" xr:uid="{00000000-0005-0000-0000-00005F170000}"/>
    <cellStyle name="Currency 5 7" xfId="347" xr:uid="{00000000-0005-0000-0000-000060170000}"/>
    <cellStyle name="Currency 5 8" xfId="348" xr:uid="{00000000-0005-0000-0000-000061170000}"/>
    <cellStyle name="Currency 5 9" xfId="6500" xr:uid="{00000000-0005-0000-0000-000062170000}"/>
    <cellStyle name="Currency 6" xfId="349" xr:uid="{00000000-0005-0000-0000-000063170000}"/>
    <cellStyle name="Currency 6 2" xfId="350" xr:uid="{00000000-0005-0000-0000-000064170000}"/>
    <cellStyle name="Currency 6 3" xfId="6501" xr:uid="{00000000-0005-0000-0000-000065170000}"/>
    <cellStyle name="Currency 7" xfId="351" xr:uid="{00000000-0005-0000-0000-000066170000}"/>
    <cellStyle name="Currency 7 2" xfId="6503" xr:uid="{00000000-0005-0000-0000-000067170000}"/>
    <cellStyle name="Currency 7 3" xfId="6502" xr:uid="{00000000-0005-0000-0000-000068170000}"/>
    <cellStyle name="Currency 8" xfId="352" xr:uid="{00000000-0005-0000-0000-000069170000}"/>
    <cellStyle name="Currency 8 2" xfId="6504" xr:uid="{00000000-0005-0000-0000-00006A170000}"/>
    <cellStyle name="Currency 9" xfId="353" xr:uid="{00000000-0005-0000-0000-00006B170000}"/>
    <cellStyle name="Currency 9 2" xfId="354" xr:uid="{00000000-0005-0000-0000-00006C170000}"/>
    <cellStyle name="Currency 9 3" xfId="6505" xr:uid="{00000000-0005-0000-0000-00006D170000}"/>
    <cellStyle name="Currency0" xfId="6506" xr:uid="{00000000-0005-0000-0000-00006E170000}"/>
    <cellStyle name="DRG Table" xfId="355" xr:uid="{00000000-0005-0000-0000-00006F170000}"/>
    <cellStyle name="Explanatory Text 10" xfId="6507" xr:uid="{00000000-0005-0000-0000-000070170000}"/>
    <cellStyle name="Explanatory Text 2" xfId="356" xr:uid="{00000000-0005-0000-0000-000071170000}"/>
    <cellStyle name="Explanatory Text 2 2" xfId="357" xr:uid="{00000000-0005-0000-0000-000072170000}"/>
    <cellStyle name="Explanatory Text 2 3" xfId="6508" xr:uid="{00000000-0005-0000-0000-000073170000}"/>
    <cellStyle name="Explanatory Text 3" xfId="358" xr:uid="{00000000-0005-0000-0000-000074170000}"/>
    <cellStyle name="Explanatory Text 3 2" xfId="6509" xr:uid="{00000000-0005-0000-0000-000075170000}"/>
    <cellStyle name="Explanatory Text 4" xfId="359" xr:uid="{00000000-0005-0000-0000-000076170000}"/>
    <cellStyle name="Explanatory Text 4 2" xfId="6510" xr:uid="{00000000-0005-0000-0000-000077170000}"/>
    <cellStyle name="Explanatory Text 5" xfId="6511" xr:uid="{00000000-0005-0000-0000-000078170000}"/>
    <cellStyle name="Explanatory Text 6" xfId="6512" xr:uid="{00000000-0005-0000-0000-000079170000}"/>
    <cellStyle name="Explanatory Text 7" xfId="6513" xr:uid="{00000000-0005-0000-0000-00007A170000}"/>
    <cellStyle name="Explanatory Text 8" xfId="6514" xr:uid="{00000000-0005-0000-0000-00007B170000}"/>
    <cellStyle name="Explanatory Text 9" xfId="6515" xr:uid="{00000000-0005-0000-0000-00007C170000}"/>
    <cellStyle name="Fixed2 - Style1" xfId="6516" xr:uid="{00000000-0005-0000-0000-00007D170000}"/>
    <cellStyle name="Followed Hyperlink 2" xfId="360" xr:uid="{00000000-0005-0000-0000-00007E170000}"/>
    <cellStyle name="Good 10" xfId="6517" xr:uid="{00000000-0005-0000-0000-00007F170000}"/>
    <cellStyle name="Good 2" xfId="361" xr:uid="{00000000-0005-0000-0000-000080170000}"/>
    <cellStyle name="Good 2 2" xfId="362" xr:uid="{00000000-0005-0000-0000-000081170000}"/>
    <cellStyle name="Good 2 3" xfId="6518" xr:uid="{00000000-0005-0000-0000-000082170000}"/>
    <cellStyle name="Good 3" xfId="363" xr:uid="{00000000-0005-0000-0000-000083170000}"/>
    <cellStyle name="Good 3 2" xfId="6519" xr:uid="{00000000-0005-0000-0000-000084170000}"/>
    <cellStyle name="Good 4" xfId="364" xr:uid="{00000000-0005-0000-0000-000085170000}"/>
    <cellStyle name="Good 4 2" xfId="6520" xr:uid="{00000000-0005-0000-0000-000086170000}"/>
    <cellStyle name="Good 5" xfId="6521" xr:uid="{00000000-0005-0000-0000-000087170000}"/>
    <cellStyle name="Good 6" xfId="6522" xr:uid="{00000000-0005-0000-0000-000088170000}"/>
    <cellStyle name="Good 7" xfId="6523" xr:uid="{00000000-0005-0000-0000-000089170000}"/>
    <cellStyle name="Good 8" xfId="6524" xr:uid="{00000000-0005-0000-0000-00008A170000}"/>
    <cellStyle name="Good 9" xfId="6525" xr:uid="{00000000-0005-0000-0000-00008B170000}"/>
    <cellStyle name="Heading 1 10" xfId="6526" xr:uid="{00000000-0005-0000-0000-00008C170000}"/>
    <cellStyle name="Heading 1 2" xfId="365" xr:uid="{00000000-0005-0000-0000-00008D170000}"/>
    <cellStyle name="Heading 1 2 2" xfId="366" xr:uid="{00000000-0005-0000-0000-00008E170000}"/>
    <cellStyle name="Heading 1 2 3" xfId="6527" xr:uid="{00000000-0005-0000-0000-00008F170000}"/>
    <cellStyle name="Heading 1 3" xfId="367" xr:uid="{00000000-0005-0000-0000-000090170000}"/>
    <cellStyle name="Heading 1 3 2" xfId="6528" xr:uid="{00000000-0005-0000-0000-000091170000}"/>
    <cellStyle name="Heading 1 4" xfId="368" xr:uid="{00000000-0005-0000-0000-000092170000}"/>
    <cellStyle name="Heading 1 4 2" xfId="6529" xr:uid="{00000000-0005-0000-0000-000093170000}"/>
    <cellStyle name="Heading 1 5" xfId="6530" xr:uid="{00000000-0005-0000-0000-000094170000}"/>
    <cellStyle name="Heading 1 6" xfId="6531" xr:uid="{00000000-0005-0000-0000-000095170000}"/>
    <cellStyle name="Heading 1 7" xfId="6532" xr:uid="{00000000-0005-0000-0000-000096170000}"/>
    <cellStyle name="Heading 1 8" xfId="6533" xr:uid="{00000000-0005-0000-0000-000097170000}"/>
    <cellStyle name="Heading 1 9" xfId="6534" xr:uid="{00000000-0005-0000-0000-000098170000}"/>
    <cellStyle name="Heading 2 10" xfId="6535" xr:uid="{00000000-0005-0000-0000-000099170000}"/>
    <cellStyle name="Heading 2 2" xfId="369" xr:uid="{00000000-0005-0000-0000-00009A170000}"/>
    <cellStyle name="Heading 2 2 2" xfId="370" xr:uid="{00000000-0005-0000-0000-00009B170000}"/>
    <cellStyle name="Heading 2 2 3" xfId="6536" xr:uid="{00000000-0005-0000-0000-00009C170000}"/>
    <cellStyle name="Heading 2 3" xfId="371" xr:uid="{00000000-0005-0000-0000-00009D170000}"/>
    <cellStyle name="Heading 2 3 2" xfId="6537" xr:uid="{00000000-0005-0000-0000-00009E170000}"/>
    <cellStyle name="Heading 2 4" xfId="372" xr:uid="{00000000-0005-0000-0000-00009F170000}"/>
    <cellStyle name="Heading 2 4 2" xfId="6538" xr:uid="{00000000-0005-0000-0000-0000A0170000}"/>
    <cellStyle name="Heading 2 5" xfId="6539" xr:uid="{00000000-0005-0000-0000-0000A1170000}"/>
    <cellStyle name="Heading 2 6" xfId="6540" xr:uid="{00000000-0005-0000-0000-0000A2170000}"/>
    <cellStyle name="Heading 2 7" xfId="6541" xr:uid="{00000000-0005-0000-0000-0000A3170000}"/>
    <cellStyle name="Heading 2 8" xfId="6542" xr:uid="{00000000-0005-0000-0000-0000A4170000}"/>
    <cellStyle name="Heading 2 9" xfId="6543" xr:uid="{00000000-0005-0000-0000-0000A5170000}"/>
    <cellStyle name="Heading 3 10" xfId="6544" xr:uid="{00000000-0005-0000-0000-0000A6170000}"/>
    <cellStyle name="Heading 3 2" xfId="373" xr:uid="{00000000-0005-0000-0000-0000A7170000}"/>
    <cellStyle name="Heading 3 2 2" xfId="374" xr:uid="{00000000-0005-0000-0000-0000A8170000}"/>
    <cellStyle name="Heading 3 2 3" xfId="6545" xr:uid="{00000000-0005-0000-0000-0000A9170000}"/>
    <cellStyle name="Heading 3 3" xfId="375" xr:uid="{00000000-0005-0000-0000-0000AA170000}"/>
    <cellStyle name="Heading 3 3 2" xfId="6546" xr:uid="{00000000-0005-0000-0000-0000AB170000}"/>
    <cellStyle name="Heading 3 4" xfId="376" xr:uid="{00000000-0005-0000-0000-0000AC170000}"/>
    <cellStyle name="Heading 3 4 2" xfId="6547" xr:uid="{00000000-0005-0000-0000-0000AD170000}"/>
    <cellStyle name="Heading 3 5" xfId="6548" xr:uid="{00000000-0005-0000-0000-0000AE170000}"/>
    <cellStyle name="Heading 3 6" xfId="6549" xr:uid="{00000000-0005-0000-0000-0000AF170000}"/>
    <cellStyle name="Heading 3 7" xfId="6550" xr:uid="{00000000-0005-0000-0000-0000B0170000}"/>
    <cellStyle name="Heading 3 8" xfId="6551" xr:uid="{00000000-0005-0000-0000-0000B1170000}"/>
    <cellStyle name="Heading 3 9" xfId="6552" xr:uid="{00000000-0005-0000-0000-0000B2170000}"/>
    <cellStyle name="Heading 4 10" xfId="6553" xr:uid="{00000000-0005-0000-0000-0000B3170000}"/>
    <cellStyle name="Heading 4 2" xfId="377" xr:uid="{00000000-0005-0000-0000-0000B4170000}"/>
    <cellStyle name="Heading 4 2 2" xfId="378" xr:uid="{00000000-0005-0000-0000-0000B5170000}"/>
    <cellStyle name="Heading 4 2 3" xfId="6554" xr:uid="{00000000-0005-0000-0000-0000B6170000}"/>
    <cellStyle name="Heading 4 3" xfId="379" xr:uid="{00000000-0005-0000-0000-0000B7170000}"/>
    <cellStyle name="Heading 4 3 2" xfId="6555" xr:uid="{00000000-0005-0000-0000-0000B8170000}"/>
    <cellStyle name="Heading 4 4" xfId="380" xr:uid="{00000000-0005-0000-0000-0000B9170000}"/>
    <cellStyle name="Heading 4 4 2" xfId="6556" xr:uid="{00000000-0005-0000-0000-0000BA170000}"/>
    <cellStyle name="Heading 4 5" xfId="6557" xr:uid="{00000000-0005-0000-0000-0000BB170000}"/>
    <cellStyle name="Heading 4 6" xfId="6558" xr:uid="{00000000-0005-0000-0000-0000BC170000}"/>
    <cellStyle name="Heading 4 7" xfId="6559" xr:uid="{00000000-0005-0000-0000-0000BD170000}"/>
    <cellStyle name="Heading 4 8" xfId="6560" xr:uid="{00000000-0005-0000-0000-0000BE170000}"/>
    <cellStyle name="Heading 4 9" xfId="6561" xr:uid="{00000000-0005-0000-0000-0000BF170000}"/>
    <cellStyle name="Hyperlink 2" xfId="381" xr:uid="{00000000-0005-0000-0000-0000C0170000}"/>
    <cellStyle name="Hyperlink 2 2" xfId="382" xr:uid="{00000000-0005-0000-0000-0000C1170000}"/>
    <cellStyle name="Hyperlink 3" xfId="383" xr:uid="{00000000-0005-0000-0000-0000C2170000}"/>
    <cellStyle name="Hyperlink 4" xfId="384" xr:uid="{00000000-0005-0000-0000-0000C3170000}"/>
    <cellStyle name="Hyperlink 6" xfId="6562" xr:uid="{00000000-0005-0000-0000-0000C4170000}"/>
    <cellStyle name="Hyperlink 8" xfId="6563" xr:uid="{00000000-0005-0000-0000-0000C5170000}"/>
    <cellStyle name="Input 10" xfId="6564" xr:uid="{00000000-0005-0000-0000-0000C6170000}"/>
    <cellStyle name="Input 2" xfId="385" xr:uid="{00000000-0005-0000-0000-0000C7170000}"/>
    <cellStyle name="Input 2 2" xfId="386" xr:uid="{00000000-0005-0000-0000-0000C8170000}"/>
    <cellStyle name="Input 2 2 2" xfId="387" xr:uid="{00000000-0005-0000-0000-0000C9170000}"/>
    <cellStyle name="Input 2 2 2 2" xfId="388" xr:uid="{00000000-0005-0000-0000-0000CA170000}"/>
    <cellStyle name="Input 2 2 2 2 2" xfId="389" xr:uid="{00000000-0005-0000-0000-0000CB170000}"/>
    <cellStyle name="Input 2 2 2 2 3" xfId="390" xr:uid="{00000000-0005-0000-0000-0000CC170000}"/>
    <cellStyle name="Input 2 2 2 3" xfId="391" xr:uid="{00000000-0005-0000-0000-0000CD170000}"/>
    <cellStyle name="Input 2 2 2 4" xfId="392" xr:uid="{00000000-0005-0000-0000-0000CE170000}"/>
    <cellStyle name="Input 2 2 3" xfId="393" xr:uid="{00000000-0005-0000-0000-0000CF170000}"/>
    <cellStyle name="Input 2 2 3 2" xfId="394" xr:uid="{00000000-0005-0000-0000-0000D0170000}"/>
    <cellStyle name="Input 2 2 3 3" xfId="395" xr:uid="{00000000-0005-0000-0000-0000D1170000}"/>
    <cellStyle name="Input 2 2 4" xfId="396" xr:uid="{00000000-0005-0000-0000-0000D2170000}"/>
    <cellStyle name="Input 2 2 5" xfId="397" xr:uid="{00000000-0005-0000-0000-0000D3170000}"/>
    <cellStyle name="Input 2 3" xfId="398" xr:uid="{00000000-0005-0000-0000-0000D4170000}"/>
    <cellStyle name="Input 2 3 2" xfId="399" xr:uid="{00000000-0005-0000-0000-0000D5170000}"/>
    <cellStyle name="Input 2 3 2 2" xfId="400" xr:uid="{00000000-0005-0000-0000-0000D6170000}"/>
    <cellStyle name="Input 2 3 2 3" xfId="401" xr:uid="{00000000-0005-0000-0000-0000D7170000}"/>
    <cellStyle name="Input 2 3 3" xfId="402" xr:uid="{00000000-0005-0000-0000-0000D8170000}"/>
    <cellStyle name="Input 2 3 4" xfId="403" xr:uid="{00000000-0005-0000-0000-0000D9170000}"/>
    <cellStyle name="Input 2 4" xfId="404" xr:uid="{00000000-0005-0000-0000-0000DA170000}"/>
    <cellStyle name="Input 2 5" xfId="405" xr:uid="{00000000-0005-0000-0000-0000DB170000}"/>
    <cellStyle name="Input 2 5 2" xfId="406" xr:uid="{00000000-0005-0000-0000-0000DC170000}"/>
    <cellStyle name="Input 2 5 3" xfId="407" xr:uid="{00000000-0005-0000-0000-0000DD170000}"/>
    <cellStyle name="Input 2 6" xfId="408" xr:uid="{00000000-0005-0000-0000-0000DE170000}"/>
    <cellStyle name="Input 2 7" xfId="409" xr:uid="{00000000-0005-0000-0000-0000DF170000}"/>
    <cellStyle name="Input 2 8" xfId="6565" xr:uid="{00000000-0005-0000-0000-0000E0170000}"/>
    <cellStyle name="Input 3" xfId="410" xr:uid="{00000000-0005-0000-0000-0000E1170000}"/>
    <cellStyle name="Input 3 2" xfId="411" xr:uid="{00000000-0005-0000-0000-0000E2170000}"/>
    <cellStyle name="Input 3 2 2" xfId="412" xr:uid="{00000000-0005-0000-0000-0000E3170000}"/>
    <cellStyle name="Input 3 2 2 2" xfId="413" xr:uid="{00000000-0005-0000-0000-0000E4170000}"/>
    <cellStyle name="Input 3 2 2 3" xfId="414" xr:uid="{00000000-0005-0000-0000-0000E5170000}"/>
    <cellStyle name="Input 3 2 3" xfId="415" xr:uid="{00000000-0005-0000-0000-0000E6170000}"/>
    <cellStyle name="Input 3 2 4" xfId="416" xr:uid="{00000000-0005-0000-0000-0000E7170000}"/>
    <cellStyle name="Input 3 3" xfId="417" xr:uid="{00000000-0005-0000-0000-0000E8170000}"/>
    <cellStyle name="Input 3 3 2" xfId="418" xr:uid="{00000000-0005-0000-0000-0000E9170000}"/>
    <cellStyle name="Input 3 3 3" xfId="419" xr:uid="{00000000-0005-0000-0000-0000EA170000}"/>
    <cellStyle name="Input 3 4" xfId="420" xr:uid="{00000000-0005-0000-0000-0000EB170000}"/>
    <cellStyle name="Input 3 5" xfId="421" xr:uid="{00000000-0005-0000-0000-0000EC170000}"/>
    <cellStyle name="Input 3 6" xfId="6566" xr:uid="{00000000-0005-0000-0000-0000ED170000}"/>
    <cellStyle name="Input 4" xfId="422" xr:uid="{00000000-0005-0000-0000-0000EE170000}"/>
    <cellStyle name="Input 4 2" xfId="423" xr:uid="{00000000-0005-0000-0000-0000EF170000}"/>
    <cellStyle name="Input 4 2 2" xfId="424" xr:uid="{00000000-0005-0000-0000-0000F0170000}"/>
    <cellStyle name="Input 4 2 3" xfId="425" xr:uid="{00000000-0005-0000-0000-0000F1170000}"/>
    <cellStyle name="Input 4 3" xfId="426" xr:uid="{00000000-0005-0000-0000-0000F2170000}"/>
    <cellStyle name="Input 4 4" xfId="427" xr:uid="{00000000-0005-0000-0000-0000F3170000}"/>
    <cellStyle name="Input 4 5" xfId="6567" xr:uid="{00000000-0005-0000-0000-0000F4170000}"/>
    <cellStyle name="Input 5" xfId="428" xr:uid="{00000000-0005-0000-0000-0000F5170000}"/>
    <cellStyle name="Input 5 2" xfId="429" xr:uid="{00000000-0005-0000-0000-0000F6170000}"/>
    <cellStyle name="Input 5 3" xfId="430" xr:uid="{00000000-0005-0000-0000-0000F7170000}"/>
    <cellStyle name="Input 5 4" xfId="6568" xr:uid="{00000000-0005-0000-0000-0000F8170000}"/>
    <cellStyle name="Input 6" xfId="6569" xr:uid="{00000000-0005-0000-0000-0000F9170000}"/>
    <cellStyle name="Input 7" xfId="6570" xr:uid="{00000000-0005-0000-0000-0000FA170000}"/>
    <cellStyle name="Input 8" xfId="6571" xr:uid="{00000000-0005-0000-0000-0000FB170000}"/>
    <cellStyle name="Input 8 10" xfId="6572" xr:uid="{00000000-0005-0000-0000-0000FC170000}"/>
    <cellStyle name="Input 8 10 10" xfId="6573" xr:uid="{00000000-0005-0000-0000-0000FD170000}"/>
    <cellStyle name="Input 8 10 10 2" xfId="6574" xr:uid="{00000000-0005-0000-0000-0000FE170000}"/>
    <cellStyle name="Input 8 10 11" xfId="6575" xr:uid="{00000000-0005-0000-0000-0000FF170000}"/>
    <cellStyle name="Input 8 10 11 2" xfId="6576" xr:uid="{00000000-0005-0000-0000-000000180000}"/>
    <cellStyle name="Input 8 10 12" xfId="6577" xr:uid="{00000000-0005-0000-0000-000001180000}"/>
    <cellStyle name="Input 8 10 12 2" xfId="6578" xr:uid="{00000000-0005-0000-0000-000002180000}"/>
    <cellStyle name="Input 8 10 13" xfId="6579" xr:uid="{00000000-0005-0000-0000-000003180000}"/>
    <cellStyle name="Input 8 10 13 2" xfId="6580" xr:uid="{00000000-0005-0000-0000-000004180000}"/>
    <cellStyle name="Input 8 10 14" xfId="6581" xr:uid="{00000000-0005-0000-0000-000005180000}"/>
    <cellStyle name="Input 8 10 14 2" xfId="6582" xr:uid="{00000000-0005-0000-0000-000006180000}"/>
    <cellStyle name="Input 8 10 15" xfId="6583" xr:uid="{00000000-0005-0000-0000-000007180000}"/>
    <cellStyle name="Input 8 10 15 2" xfId="6584" xr:uid="{00000000-0005-0000-0000-000008180000}"/>
    <cellStyle name="Input 8 10 16" xfId="6585" xr:uid="{00000000-0005-0000-0000-000009180000}"/>
    <cellStyle name="Input 8 10 16 2" xfId="6586" xr:uid="{00000000-0005-0000-0000-00000A180000}"/>
    <cellStyle name="Input 8 10 17" xfId="6587" xr:uid="{00000000-0005-0000-0000-00000B180000}"/>
    <cellStyle name="Input 8 10 17 2" xfId="6588" xr:uid="{00000000-0005-0000-0000-00000C180000}"/>
    <cellStyle name="Input 8 10 18" xfId="6589" xr:uid="{00000000-0005-0000-0000-00000D180000}"/>
    <cellStyle name="Input 8 10 2" xfId="6590" xr:uid="{00000000-0005-0000-0000-00000E180000}"/>
    <cellStyle name="Input 8 10 2 2" xfId="6591" xr:uid="{00000000-0005-0000-0000-00000F180000}"/>
    <cellStyle name="Input 8 10 3" xfId="6592" xr:uid="{00000000-0005-0000-0000-000010180000}"/>
    <cellStyle name="Input 8 10 3 2" xfId="6593" xr:uid="{00000000-0005-0000-0000-000011180000}"/>
    <cellStyle name="Input 8 10 4" xfId="6594" xr:uid="{00000000-0005-0000-0000-000012180000}"/>
    <cellStyle name="Input 8 10 4 2" xfId="6595" xr:uid="{00000000-0005-0000-0000-000013180000}"/>
    <cellStyle name="Input 8 10 5" xfId="6596" xr:uid="{00000000-0005-0000-0000-000014180000}"/>
    <cellStyle name="Input 8 10 5 2" xfId="6597" xr:uid="{00000000-0005-0000-0000-000015180000}"/>
    <cellStyle name="Input 8 10 6" xfId="6598" xr:uid="{00000000-0005-0000-0000-000016180000}"/>
    <cellStyle name="Input 8 10 6 2" xfId="6599" xr:uid="{00000000-0005-0000-0000-000017180000}"/>
    <cellStyle name="Input 8 10 7" xfId="6600" xr:uid="{00000000-0005-0000-0000-000018180000}"/>
    <cellStyle name="Input 8 10 7 2" xfId="6601" xr:uid="{00000000-0005-0000-0000-000019180000}"/>
    <cellStyle name="Input 8 10 8" xfId="6602" xr:uid="{00000000-0005-0000-0000-00001A180000}"/>
    <cellStyle name="Input 8 10 8 2" xfId="6603" xr:uid="{00000000-0005-0000-0000-00001B180000}"/>
    <cellStyle name="Input 8 10 9" xfId="6604" xr:uid="{00000000-0005-0000-0000-00001C180000}"/>
    <cellStyle name="Input 8 10 9 2" xfId="6605" xr:uid="{00000000-0005-0000-0000-00001D180000}"/>
    <cellStyle name="Input 8 11" xfId="6606" xr:uid="{00000000-0005-0000-0000-00001E180000}"/>
    <cellStyle name="Input 8 11 10" xfId="6607" xr:uid="{00000000-0005-0000-0000-00001F180000}"/>
    <cellStyle name="Input 8 11 10 2" xfId="6608" xr:uid="{00000000-0005-0000-0000-000020180000}"/>
    <cellStyle name="Input 8 11 11" xfId="6609" xr:uid="{00000000-0005-0000-0000-000021180000}"/>
    <cellStyle name="Input 8 11 11 2" xfId="6610" xr:uid="{00000000-0005-0000-0000-000022180000}"/>
    <cellStyle name="Input 8 11 12" xfId="6611" xr:uid="{00000000-0005-0000-0000-000023180000}"/>
    <cellStyle name="Input 8 11 12 2" xfId="6612" xr:uid="{00000000-0005-0000-0000-000024180000}"/>
    <cellStyle name="Input 8 11 13" xfId="6613" xr:uid="{00000000-0005-0000-0000-000025180000}"/>
    <cellStyle name="Input 8 11 13 2" xfId="6614" xr:uid="{00000000-0005-0000-0000-000026180000}"/>
    <cellStyle name="Input 8 11 14" xfId="6615" xr:uid="{00000000-0005-0000-0000-000027180000}"/>
    <cellStyle name="Input 8 11 14 2" xfId="6616" xr:uid="{00000000-0005-0000-0000-000028180000}"/>
    <cellStyle name="Input 8 11 15" xfId="6617" xr:uid="{00000000-0005-0000-0000-000029180000}"/>
    <cellStyle name="Input 8 11 15 2" xfId="6618" xr:uid="{00000000-0005-0000-0000-00002A180000}"/>
    <cellStyle name="Input 8 11 16" xfId="6619" xr:uid="{00000000-0005-0000-0000-00002B180000}"/>
    <cellStyle name="Input 8 11 16 2" xfId="6620" xr:uid="{00000000-0005-0000-0000-00002C180000}"/>
    <cellStyle name="Input 8 11 17" xfId="6621" xr:uid="{00000000-0005-0000-0000-00002D180000}"/>
    <cellStyle name="Input 8 11 17 2" xfId="6622" xr:uid="{00000000-0005-0000-0000-00002E180000}"/>
    <cellStyle name="Input 8 11 18" xfId="6623" xr:uid="{00000000-0005-0000-0000-00002F180000}"/>
    <cellStyle name="Input 8 11 2" xfId="6624" xr:uid="{00000000-0005-0000-0000-000030180000}"/>
    <cellStyle name="Input 8 11 2 2" xfId="6625" xr:uid="{00000000-0005-0000-0000-000031180000}"/>
    <cellStyle name="Input 8 11 3" xfId="6626" xr:uid="{00000000-0005-0000-0000-000032180000}"/>
    <cellStyle name="Input 8 11 3 2" xfId="6627" xr:uid="{00000000-0005-0000-0000-000033180000}"/>
    <cellStyle name="Input 8 11 4" xfId="6628" xr:uid="{00000000-0005-0000-0000-000034180000}"/>
    <cellStyle name="Input 8 11 4 2" xfId="6629" xr:uid="{00000000-0005-0000-0000-000035180000}"/>
    <cellStyle name="Input 8 11 5" xfId="6630" xr:uid="{00000000-0005-0000-0000-000036180000}"/>
    <cellStyle name="Input 8 11 5 2" xfId="6631" xr:uid="{00000000-0005-0000-0000-000037180000}"/>
    <cellStyle name="Input 8 11 6" xfId="6632" xr:uid="{00000000-0005-0000-0000-000038180000}"/>
    <cellStyle name="Input 8 11 6 2" xfId="6633" xr:uid="{00000000-0005-0000-0000-000039180000}"/>
    <cellStyle name="Input 8 11 7" xfId="6634" xr:uid="{00000000-0005-0000-0000-00003A180000}"/>
    <cellStyle name="Input 8 11 7 2" xfId="6635" xr:uid="{00000000-0005-0000-0000-00003B180000}"/>
    <cellStyle name="Input 8 11 8" xfId="6636" xr:uid="{00000000-0005-0000-0000-00003C180000}"/>
    <cellStyle name="Input 8 11 8 2" xfId="6637" xr:uid="{00000000-0005-0000-0000-00003D180000}"/>
    <cellStyle name="Input 8 11 9" xfId="6638" xr:uid="{00000000-0005-0000-0000-00003E180000}"/>
    <cellStyle name="Input 8 11 9 2" xfId="6639" xr:uid="{00000000-0005-0000-0000-00003F180000}"/>
    <cellStyle name="Input 8 12" xfId="6640" xr:uid="{00000000-0005-0000-0000-000040180000}"/>
    <cellStyle name="Input 8 12 10" xfId="6641" xr:uid="{00000000-0005-0000-0000-000041180000}"/>
    <cellStyle name="Input 8 12 10 2" xfId="6642" xr:uid="{00000000-0005-0000-0000-000042180000}"/>
    <cellStyle name="Input 8 12 11" xfId="6643" xr:uid="{00000000-0005-0000-0000-000043180000}"/>
    <cellStyle name="Input 8 12 11 2" xfId="6644" xr:uid="{00000000-0005-0000-0000-000044180000}"/>
    <cellStyle name="Input 8 12 12" xfId="6645" xr:uid="{00000000-0005-0000-0000-000045180000}"/>
    <cellStyle name="Input 8 12 12 2" xfId="6646" xr:uid="{00000000-0005-0000-0000-000046180000}"/>
    <cellStyle name="Input 8 12 13" xfId="6647" xr:uid="{00000000-0005-0000-0000-000047180000}"/>
    <cellStyle name="Input 8 12 13 2" xfId="6648" xr:uid="{00000000-0005-0000-0000-000048180000}"/>
    <cellStyle name="Input 8 12 14" xfId="6649" xr:uid="{00000000-0005-0000-0000-000049180000}"/>
    <cellStyle name="Input 8 12 14 2" xfId="6650" xr:uid="{00000000-0005-0000-0000-00004A180000}"/>
    <cellStyle name="Input 8 12 15" xfId="6651" xr:uid="{00000000-0005-0000-0000-00004B180000}"/>
    <cellStyle name="Input 8 12 15 2" xfId="6652" xr:uid="{00000000-0005-0000-0000-00004C180000}"/>
    <cellStyle name="Input 8 12 16" xfId="6653" xr:uid="{00000000-0005-0000-0000-00004D180000}"/>
    <cellStyle name="Input 8 12 2" xfId="6654" xr:uid="{00000000-0005-0000-0000-00004E180000}"/>
    <cellStyle name="Input 8 12 2 2" xfId="6655" xr:uid="{00000000-0005-0000-0000-00004F180000}"/>
    <cellStyle name="Input 8 12 3" xfId="6656" xr:uid="{00000000-0005-0000-0000-000050180000}"/>
    <cellStyle name="Input 8 12 3 2" xfId="6657" xr:uid="{00000000-0005-0000-0000-000051180000}"/>
    <cellStyle name="Input 8 12 4" xfId="6658" xr:uid="{00000000-0005-0000-0000-000052180000}"/>
    <cellStyle name="Input 8 12 4 2" xfId="6659" xr:uid="{00000000-0005-0000-0000-000053180000}"/>
    <cellStyle name="Input 8 12 5" xfId="6660" xr:uid="{00000000-0005-0000-0000-000054180000}"/>
    <cellStyle name="Input 8 12 5 2" xfId="6661" xr:uid="{00000000-0005-0000-0000-000055180000}"/>
    <cellStyle name="Input 8 12 6" xfId="6662" xr:uid="{00000000-0005-0000-0000-000056180000}"/>
    <cellStyle name="Input 8 12 6 2" xfId="6663" xr:uid="{00000000-0005-0000-0000-000057180000}"/>
    <cellStyle name="Input 8 12 7" xfId="6664" xr:uid="{00000000-0005-0000-0000-000058180000}"/>
    <cellStyle name="Input 8 12 7 2" xfId="6665" xr:uid="{00000000-0005-0000-0000-000059180000}"/>
    <cellStyle name="Input 8 12 8" xfId="6666" xr:uid="{00000000-0005-0000-0000-00005A180000}"/>
    <cellStyle name="Input 8 12 8 2" xfId="6667" xr:uid="{00000000-0005-0000-0000-00005B180000}"/>
    <cellStyle name="Input 8 12 9" xfId="6668" xr:uid="{00000000-0005-0000-0000-00005C180000}"/>
    <cellStyle name="Input 8 12 9 2" xfId="6669" xr:uid="{00000000-0005-0000-0000-00005D180000}"/>
    <cellStyle name="Input 8 13" xfId="6670" xr:uid="{00000000-0005-0000-0000-00005E180000}"/>
    <cellStyle name="Input 8 13 10" xfId="6671" xr:uid="{00000000-0005-0000-0000-00005F180000}"/>
    <cellStyle name="Input 8 13 10 2" xfId="6672" xr:uid="{00000000-0005-0000-0000-000060180000}"/>
    <cellStyle name="Input 8 13 11" xfId="6673" xr:uid="{00000000-0005-0000-0000-000061180000}"/>
    <cellStyle name="Input 8 13 11 2" xfId="6674" xr:uid="{00000000-0005-0000-0000-000062180000}"/>
    <cellStyle name="Input 8 13 12" xfId="6675" xr:uid="{00000000-0005-0000-0000-000063180000}"/>
    <cellStyle name="Input 8 13 12 2" xfId="6676" xr:uid="{00000000-0005-0000-0000-000064180000}"/>
    <cellStyle name="Input 8 13 13" xfId="6677" xr:uid="{00000000-0005-0000-0000-000065180000}"/>
    <cellStyle name="Input 8 13 13 2" xfId="6678" xr:uid="{00000000-0005-0000-0000-000066180000}"/>
    <cellStyle name="Input 8 13 14" xfId="6679" xr:uid="{00000000-0005-0000-0000-000067180000}"/>
    <cellStyle name="Input 8 13 14 2" xfId="6680" xr:uid="{00000000-0005-0000-0000-000068180000}"/>
    <cellStyle name="Input 8 13 15" xfId="6681" xr:uid="{00000000-0005-0000-0000-000069180000}"/>
    <cellStyle name="Input 8 13 15 2" xfId="6682" xr:uid="{00000000-0005-0000-0000-00006A180000}"/>
    <cellStyle name="Input 8 13 16" xfId="6683" xr:uid="{00000000-0005-0000-0000-00006B180000}"/>
    <cellStyle name="Input 8 13 2" xfId="6684" xr:uid="{00000000-0005-0000-0000-00006C180000}"/>
    <cellStyle name="Input 8 13 2 2" xfId="6685" xr:uid="{00000000-0005-0000-0000-00006D180000}"/>
    <cellStyle name="Input 8 13 3" xfId="6686" xr:uid="{00000000-0005-0000-0000-00006E180000}"/>
    <cellStyle name="Input 8 13 3 2" xfId="6687" xr:uid="{00000000-0005-0000-0000-00006F180000}"/>
    <cellStyle name="Input 8 13 4" xfId="6688" xr:uid="{00000000-0005-0000-0000-000070180000}"/>
    <cellStyle name="Input 8 13 4 2" xfId="6689" xr:uid="{00000000-0005-0000-0000-000071180000}"/>
    <cellStyle name="Input 8 13 5" xfId="6690" xr:uid="{00000000-0005-0000-0000-000072180000}"/>
    <cellStyle name="Input 8 13 5 2" xfId="6691" xr:uid="{00000000-0005-0000-0000-000073180000}"/>
    <cellStyle name="Input 8 13 6" xfId="6692" xr:uid="{00000000-0005-0000-0000-000074180000}"/>
    <cellStyle name="Input 8 13 6 2" xfId="6693" xr:uid="{00000000-0005-0000-0000-000075180000}"/>
    <cellStyle name="Input 8 13 7" xfId="6694" xr:uid="{00000000-0005-0000-0000-000076180000}"/>
    <cellStyle name="Input 8 13 7 2" xfId="6695" xr:uid="{00000000-0005-0000-0000-000077180000}"/>
    <cellStyle name="Input 8 13 8" xfId="6696" xr:uid="{00000000-0005-0000-0000-000078180000}"/>
    <cellStyle name="Input 8 13 8 2" xfId="6697" xr:uid="{00000000-0005-0000-0000-000079180000}"/>
    <cellStyle name="Input 8 13 9" xfId="6698" xr:uid="{00000000-0005-0000-0000-00007A180000}"/>
    <cellStyle name="Input 8 13 9 2" xfId="6699" xr:uid="{00000000-0005-0000-0000-00007B180000}"/>
    <cellStyle name="Input 8 14" xfId="6700" xr:uid="{00000000-0005-0000-0000-00007C180000}"/>
    <cellStyle name="Input 8 14 10" xfId="6701" xr:uid="{00000000-0005-0000-0000-00007D180000}"/>
    <cellStyle name="Input 8 14 10 2" xfId="6702" xr:uid="{00000000-0005-0000-0000-00007E180000}"/>
    <cellStyle name="Input 8 14 11" xfId="6703" xr:uid="{00000000-0005-0000-0000-00007F180000}"/>
    <cellStyle name="Input 8 14 11 2" xfId="6704" xr:uid="{00000000-0005-0000-0000-000080180000}"/>
    <cellStyle name="Input 8 14 12" xfId="6705" xr:uid="{00000000-0005-0000-0000-000081180000}"/>
    <cellStyle name="Input 8 14 12 2" xfId="6706" xr:uid="{00000000-0005-0000-0000-000082180000}"/>
    <cellStyle name="Input 8 14 13" xfId="6707" xr:uid="{00000000-0005-0000-0000-000083180000}"/>
    <cellStyle name="Input 8 14 13 2" xfId="6708" xr:uid="{00000000-0005-0000-0000-000084180000}"/>
    <cellStyle name="Input 8 14 14" xfId="6709" xr:uid="{00000000-0005-0000-0000-000085180000}"/>
    <cellStyle name="Input 8 14 14 2" xfId="6710" xr:uid="{00000000-0005-0000-0000-000086180000}"/>
    <cellStyle name="Input 8 14 15" xfId="6711" xr:uid="{00000000-0005-0000-0000-000087180000}"/>
    <cellStyle name="Input 8 14 2" xfId="6712" xr:uid="{00000000-0005-0000-0000-000088180000}"/>
    <cellStyle name="Input 8 14 2 2" xfId="6713" xr:uid="{00000000-0005-0000-0000-000089180000}"/>
    <cellStyle name="Input 8 14 3" xfId="6714" xr:uid="{00000000-0005-0000-0000-00008A180000}"/>
    <cellStyle name="Input 8 14 3 2" xfId="6715" xr:uid="{00000000-0005-0000-0000-00008B180000}"/>
    <cellStyle name="Input 8 14 4" xfId="6716" xr:uid="{00000000-0005-0000-0000-00008C180000}"/>
    <cellStyle name="Input 8 14 4 2" xfId="6717" xr:uid="{00000000-0005-0000-0000-00008D180000}"/>
    <cellStyle name="Input 8 14 5" xfId="6718" xr:uid="{00000000-0005-0000-0000-00008E180000}"/>
    <cellStyle name="Input 8 14 5 2" xfId="6719" xr:uid="{00000000-0005-0000-0000-00008F180000}"/>
    <cellStyle name="Input 8 14 6" xfId="6720" xr:uid="{00000000-0005-0000-0000-000090180000}"/>
    <cellStyle name="Input 8 14 6 2" xfId="6721" xr:uid="{00000000-0005-0000-0000-000091180000}"/>
    <cellStyle name="Input 8 14 7" xfId="6722" xr:uid="{00000000-0005-0000-0000-000092180000}"/>
    <cellStyle name="Input 8 14 7 2" xfId="6723" xr:uid="{00000000-0005-0000-0000-000093180000}"/>
    <cellStyle name="Input 8 14 8" xfId="6724" xr:uid="{00000000-0005-0000-0000-000094180000}"/>
    <cellStyle name="Input 8 14 8 2" xfId="6725" xr:uid="{00000000-0005-0000-0000-000095180000}"/>
    <cellStyle name="Input 8 14 9" xfId="6726" xr:uid="{00000000-0005-0000-0000-000096180000}"/>
    <cellStyle name="Input 8 14 9 2" xfId="6727" xr:uid="{00000000-0005-0000-0000-000097180000}"/>
    <cellStyle name="Input 8 15" xfId="6728" xr:uid="{00000000-0005-0000-0000-000098180000}"/>
    <cellStyle name="Input 8 15 2" xfId="6729" xr:uid="{00000000-0005-0000-0000-000099180000}"/>
    <cellStyle name="Input 8 16" xfId="6730" xr:uid="{00000000-0005-0000-0000-00009A180000}"/>
    <cellStyle name="Input 8 16 2" xfId="6731" xr:uid="{00000000-0005-0000-0000-00009B180000}"/>
    <cellStyle name="Input 8 17" xfId="6732" xr:uid="{00000000-0005-0000-0000-00009C180000}"/>
    <cellStyle name="Input 8 17 2" xfId="6733" xr:uid="{00000000-0005-0000-0000-00009D180000}"/>
    <cellStyle name="Input 8 18" xfId="6734" xr:uid="{00000000-0005-0000-0000-00009E180000}"/>
    <cellStyle name="Input 8 18 2" xfId="6735" xr:uid="{00000000-0005-0000-0000-00009F180000}"/>
    <cellStyle name="Input 8 19" xfId="6736" xr:uid="{00000000-0005-0000-0000-0000A0180000}"/>
    <cellStyle name="Input 8 19 2" xfId="6737" xr:uid="{00000000-0005-0000-0000-0000A1180000}"/>
    <cellStyle name="Input 8 2" xfId="6738" xr:uid="{00000000-0005-0000-0000-0000A2180000}"/>
    <cellStyle name="Input 8 2 10" xfId="6739" xr:uid="{00000000-0005-0000-0000-0000A3180000}"/>
    <cellStyle name="Input 8 2 10 10" xfId="6740" xr:uid="{00000000-0005-0000-0000-0000A4180000}"/>
    <cellStyle name="Input 8 2 10 10 2" xfId="6741" xr:uid="{00000000-0005-0000-0000-0000A5180000}"/>
    <cellStyle name="Input 8 2 10 11" xfId="6742" xr:uid="{00000000-0005-0000-0000-0000A6180000}"/>
    <cellStyle name="Input 8 2 10 11 2" xfId="6743" xr:uid="{00000000-0005-0000-0000-0000A7180000}"/>
    <cellStyle name="Input 8 2 10 12" xfId="6744" xr:uid="{00000000-0005-0000-0000-0000A8180000}"/>
    <cellStyle name="Input 8 2 10 12 2" xfId="6745" xr:uid="{00000000-0005-0000-0000-0000A9180000}"/>
    <cellStyle name="Input 8 2 10 13" xfId="6746" xr:uid="{00000000-0005-0000-0000-0000AA180000}"/>
    <cellStyle name="Input 8 2 10 13 2" xfId="6747" xr:uid="{00000000-0005-0000-0000-0000AB180000}"/>
    <cellStyle name="Input 8 2 10 14" xfId="6748" xr:uid="{00000000-0005-0000-0000-0000AC180000}"/>
    <cellStyle name="Input 8 2 10 14 2" xfId="6749" xr:uid="{00000000-0005-0000-0000-0000AD180000}"/>
    <cellStyle name="Input 8 2 10 15" xfId="6750" xr:uid="{00000000-0005-0000-0000-0000AE180000}"/>
    <cellStyle name="Input 8 2 10 15 2" xfId="6751" xr:uid="{00000000-0005-0000-0000-0000AF180000}"/>
    <cellStyle name="Input 8 2 10 16" xfId="6752" xr:uid="{00000000-0005-0000-0000-0000B0180000}"/>
    <cellStyle name="Input 8 2 10 16 2" xfId="6753" xr:uid="{00000000-0005-0000-0000-0000B1180000}"/>
    <cellStyle name="Input 8 2 10 17" xfId="6754" xr:uid="{00000000-0005-0000-0000-0000B2180000}"/>
    <cellStyle name="Input 8 2 10 17 2" xfId="6755" xr:uid="{00000000-0005-0000-0000-0000B3180000}"/>
    <cellStyle name="Input 8 2 10 18" xfId="6756" xr:uid="{00000000-0005-0000-0000-0000B4180000}"/>
    <cellStyle name="Input 8 2 10 2" xfId="6757" xr:uid="{00000000-0005-0000-0000-0000B5180000}"/>
    <cellStyle name="Input 8 2 10 2 2" xfId="6758" xr:uid="{00000000-0005-0000-0000-0000B6180000}"/>
    <cellStyle name="Input 8 2 10 3" xfId="6759" xr:uid="{00000000-0005-0000-0000-0000B7180000}"/>
    <cellStyle name="Input 8 2 10 3 2" xfId="6760" xr:uid="{00000000-0005-0000-0000-0000B8180000}"/>
    <cellStyle name="Input 8 2 10 4" xfId="6761" xr:uid="{00000000-0005-0000-0000-0000B9180000}"/>
    <cellStyle name="Input 8 2 10 4 2" xfId="6762" xr:uid="{00000000-0005-0000-0000-0000BA180000}"/>
    <cellStyle name="Input 8 2 10 5" xfId="6763" xr:uid="{00000000-0005-0000-0000-0000BB180000}"/>
    <cellStyle name="Input 8 2 10 5 2" xfId="6764" xr:uid="{00000000-0005-0000-0000-0000BC180000}"/>
    <cellStyle name="Input 8 2 10 6" xfId="6765" xr:uid="{00000000-0005-0000-0000-0000BD180000}"/>
    <cellStyle name="Input 8 2 10 6 2" xfId="6766" xr:uid="{00000000-0005-0000-0000-0000BE180000}"/>
    <cellStyle name="Input 8 2 10 7" xfId="6767" xr:uid="{00000000-0005-0000-0000-0000BF180000}"/>
    <cellStyle name="Input 8 2 10 7 2" xfId="6768" xr:uid="{00000000-0005-0000-0000-0000C0180000}"/>
    <cellStyle name="Input 8 2 10 8" xfId="6769" xr:uid="{00000000-0005-0000-0000-0000C1180000}"/>
    <cellStyle name="Input 8 2 10 8 2" xfId="6770" xr:uid="{00000000-0005-0000-0000-0000C2180000}"/>
    <cellStyle name="Input 8 2 10 9" xfId="6771" xr:uid="{00000000-0005-0000-0000-0000C3180000}"/>
    <cellStyle name="Input 8 2 10 9 2" xfId="6772" xr:uid="{00000000-0005-0000-0000-0000C4180000}"/>
    <cellStyle name="Input 8 2 11" xfId="6773" xr:uid="{00000000-0005-0000-0000-0000C5180000}"/>
    <cellStyle name="Input 8 2 11 10" xfId="6774" xr:uid="{00000000-0005-0000-0000-0000C6180000}"/>
    <cellStyle name="Input 8 2 11 10 2" xfId="6775" xr:uid="{00000000-0005-0000-0000-0000C7180000}"/>
    <cellStyle name="Input 8 2 11 11" xfId="6776" xr:uid="{00000000-0005-0000-0000-0000C8180000}"/>
    <cellStyle name="Input 8 2 11 11 2" xfId="6777" xr:uid="{00000000-0005-0000-0000-0000C9180000}"/>
    <cellStyle name="Input 8 2 11 12" xfId="6778" xr:uid="{00000000-0005-0000-0000-0000CA180000}"/>
    <cellStyle name="Input 8 2 11 12 2" xfId="6779" xr:uid="{00000000-0005-0000-0000-0000CB180000}"/>
    <cellStyle name="Input 8 2 11 13" xfId="6780" xr:uid="{00000000-0005-0000-0000-0000CC180000}"/>
    <cellStyle name="Input 8 2 11 13 2" xfId="6781" xr:uid="{00000000-0005-0000-0000-0000CD180000}"/>
    <cellStyle name="Input 8 2 11 14" xfId="6782" xr:uid="{00000000-0005-0000-0000-0000CE180000}"/>
    <cellStyle name="Input 8 2 11 14 2" xfId="6783" xr:uid="{00000000-0005-0000-0000-0000CF180000}"/>
    <cellStyle name="Input 8 2 11 15" xfId="6784" xr:uid="{00000000-0005-0000-0000-0000D0180000}"/>
    <cellStyle name="Input 8 2 11 15 2" xfId="6785" xr:uid="{00000000-0005-0000-0000-0000D1180000}"/>
    <cellStyle name="Input 8 2 11 16" xfId="6786" xr:uid="{00000000-0005-0000-0000-0000D2180000}"/>
    <cellStyle name="Input 8 2 11 2" xfId="6787" xr:uid="{00000000-0005-0000-0000-0000D3180000}"/>
    <cellStyle name="Input 8 2 11 2 2" xfId="6788" xr:uid="{00000000-0005-0000-0000-0000D4180000}"/>
    <cellStyle name="Input 8 2 11 3" xfId="6789" xr:uid="{00000000-0005-0000-0000-0000D5180000}"/>
    <cellStyle name="Input 8 2 11 3 2" xfId="6790" xr:uid="{00000000-0005-0000-0000-0000D6180000}"/>
    <cellStyle name="Input 8 2 11 4" xfId="6791" xr:uid="{00000000-0005-0000-0000-0000D7180000}"/>
    <cellStyle name="Input 8 2 11 4 2" xfId="6792" xr:uid="{00000000-0005-0000-0000-0000D8180000}"/>
    <cellStyle name="Input 8 2 11 5" xfId="6793" xr:uid="{00000000-0005-0000-0000-0000D9180000}"/>
    <cellStyle name="Input 8 2 11 5 2" xfId="6794" xr:uid="{00000000-0005-0000-0000-0000DA180000}"/>
    <cellStyle name="Input 8 2 11 6" xfId="6795" xr:uid="{00000000-0005-0000-0000-0000DB180000}"/>
    <cellStyle name="Input 8 2 11 6 2" xfId="6796" xr:uid="{00000000-0005-0000-0000-0000DC180000}"/>
    <cellStyle name="Input 8 2 11 7" xfId="6797" xr:uid="{00000000-0005-0000-0000-0000DD180000}"/>
    <cellStyle name="Input 8 2 11 7 2" xfId="6798" xr:uid="{00000000-0005-0000-0000-0000DE180000}"/>
    <cellStyle name="Input 8 2 11 8" xfId="6799" xr:uid="{00000000-0005-0000-0000-0000DF180000}"/>
    <cellStyle name="Input 8 2 11 8 2" xfId="6800" xr:uid="{00000000-0005-0000-0000-0000E0180000}"/>
    <cellStyle name="Input 8 2 11 9" xfId="6801" xr:uid="{00000000-0005-0000-0000-0000E1180000}"/>
    <cellStyle name="Input 8 2 11 9 2" xfId="6802" xr:uid="{00000000-0005-0000-0000-0000E2180000}"/>
    <cellStyle name="Input 8 2 12" xfId="6803" xr:uid="{00000000-0005-0000-0000-0000E3180000}"/>
    <cellStyle name="Input 8 2 12 10" xfId="6804" xr:uid="{00000000-0005-0000-0000-0000E4180000}"/>
    <cellStyle name="Input 8 2 12 10 2" xfId="6805" xr:uid="{00000000-0005-0000-0000-0000E5180000}"/>
    <cellStyle name="Input 8 2 12 11" xfId="6806" xr:uid="{00000000-0005-0000-0000-0000E6180000}"/>
    <cellStyle name="Input 8 2 12 11 2" xfId="6807" xr:uid="{00000000-0005-0000-0000-0000E7180000}"/>
    <cellStyle name="Input 8 2 12 12" xfId="6808" xr:uid="{00000000-0005-0000-0000-0000E8180000}"/>
    <cellStyle name="Input 8 2 12 12 2" xfId="6809" xr:uid="{00000000-0005-0000-0000-0000E9180000}"/>
    <cellStyle name="Input 8 2 12 13" xfId="6810" xr:uid="{00000000-0005-0000-0000-0000EA180000}"/>
    <cellStyle name="Input 8 2 12 13 2" xfId="6811" xr:uid="{00000000-0005-0000-0000-0000EB180000}"/>
    <cellStyle name="Input 8 2 12 14" xfId="6812" xr:uid="{00000000-0005-0000-0000-0000EC180000}"/>
    <cellStyle name="Input 8 2 12 14 2" xfId="6813" xr:uid="{00000000-0005-0000-0000-0000ED180000}"/>
    <cellStyle name="Input 8 2 12 15" xfId="6814" xr:uid="{00000000-0005-0000-0000-0000EE180000}"/>
    <cellStyle name="Input 8 2 12 15 2" xfId="6815" xr:uid="{00000000-0005-0000-0000-0000EF180000}"/>
    <cellStyle name="Input 8 2 12 16" xfId="6816" xr:uid="{00000000-0005-0000-0000-0000F0180000}"/>
    <cellStyle name="Input 8 2 12 2" xfId="6817" xr:uid="{00000000-0005-0000-0000-0000F1180000}"/>
    <cellStyle name="Input 8 2 12 2 2" xfId="6818" xr:uid="{00000000-0005-0000-0000-0000F2180000}"/>
    <cellStyle name="Input 8 2 12 3" xfId="6819" xr:uid="{00000000-0005-0000-0000-0000F3180000}"/>
    <cellStyle name="Input 8 2 12 3 2" xfId="6820" xr:uid="{00000000-0005-0000-0000-0000F4180000}"/>
    <cellStyle name="Input 8 2 12 4" xfId="6821" xr:uid="{00000000-0005-0000-0000-0000F5180000}"/>
    <cellStyle name="Input 8 2 12 4 2" xfId="6822" xr:uid="{00000000-0005-0000-0000-0000F6180000}"/>
    <cellStyle name="Input 8 2 12 5" xfId="6823" xr:uid="{00000000-0005-0000-0000-0000F7180000}"/>
    <cellStyle name="Input 8 2 12 5 2" xfId="6824" xr:uid="{00000000-0005-0000-0000-0000F8180000}"/>
    <cellStyle name="Input 8 2 12 6" xfId="6825" xr:uid="{00000000-0005-0000-0000-0000F9180000}"/>
    <cellStyle name="Input 8 2 12 6 2" xfId="6826" xr:uid="{00000000-0005-0000-0000-0000FA180000}"/>
    <cellStyle name="Input 8 2 12 7" xfId="6827" xr:uid="{00000000-0005-0000-0000-0000FB180000}"/>
    <cellStyle name="Input 8 2 12 7 2" xfId="6828" xr:uid="{00000000-0005-0000-0000-0000FC180000}"/>
    <cellStyle name="Input 8 2 12 8" xfId="6829" xr:uid="{00000000-0005-0000-0000-0000FD180000}"/>
    <cellStyle name="Input 8 2 12 8 2" xfId="6830" xr:uid="{00000000-0005-0000-0000-0000FE180000}"/>
    <cellStyle name="Input 8 2 12 9" xfId="6831" xr:uid="{00000000-0005-0000-0000-0000FF180000}"/>
    <cellStyle name="Input 8 2 12 9 2" xfId="6832" xr:uid="{00000000-0005-0000-0000-000000190000}"/>
    <cellStyle name="Input 8 2 13" xfId="6833" xr:uid="{00000000-0005-0000-0000-000001190000}"/>
    <cellStyle name="Input 8 2 13 10" xfId="6834" xr:uid="{00000000-0005-0000-0000-000002190000}"/>
    <cellStyle name="Input 8 2 13 10 2" xfId="6835" xr:uid="{00000000-0005-0000-0000-000003190000}"/>
    <cellStyle name="Input 8 2 13 11" xfId="6836" xr:uid="{00000000-0005-0000-0000-000004190000}"/>
    <cellStyle name="Input 8 2 13 11 2" xfId="6837" xr:uid="{00000000-0005-0000-0000-000005190000}"/>
    <cellStyle name="Input 8 2 13 12" xfId="6838" xr:uid="{00000000-0005-0000-0000-000006190000}"/>
    <cellStyle name="Input 8 2 13 12 2" xfId="6839" xr:uid="{00000000-0005-0000-0000-000007190000}"/>
    <cellStyle name="Input 8 2 13 13" xfId="6840" xr:uid="{00000000-0005-0000-0000-000008190000}"/>
    <cellStyle name="Input 8 2 13 13 2" xfId="6841" xr:uid="{00000000-0005-0000-0000-000009190000}"/>
    <cellStyle name="Input 8 2 13 14" xfId="6842" xr:uid="{00000000-0005-0000-0000-00000A190000}"/>
    <cellStyle name="Input 8 2 13 14 2" xfId="6843" xr:uid="{00000000-0005-0000-0000-00000B190000}"/>
    <cellStyle name="Input 8 2 13 15" xfId="6844" xr:uid="{00000000-0005-0000-0000-00000C190000}"/>
    <cellStyle name="Input 8 2 13 2" xfId="6845" xr:uid="{00000000-0005-0000-0000-00000D190000}"/>
    <cellStyle name="Input 8 2 13 2 2" xfId="6846" xr:uid="{00000000-0005-0000-0000-00000E190000}"/>
    <cellStyle name="Input 8 2 13 3" xfId="6847" xr:uid="{00000000-0005-0000-0000-00000F190000}"/>
    <cellStyle name="Input 8 2 13 3 2" xfId="6848" xr:uid="{00000000-0005-0000-0000-000010190000}"/>
    <cellStyle name="Input 8 2 13 4" xfId="6849" xr:uid="{00000000-0005-0000-0000-000011190000}"/>
    <cellStyle name="Input 8 2 13 4 2" xfId="6850" xr:uid="{00000000-0005-0000-0000-000012190000}"/>
    <cellStyle name="Input 8 2 13 5" xfId="6851" xr:uid="{00000000-0005-0000-0000-000013190000}"/>
    <cellStyle name="Input 8 2 13 5 2" xfId="6852" xr:uid="{00000000-0005-0000-0000-000014190000}"/>
    <cellStyle name="Input 8 2 13 6" xfId="6853" xr:uid="{00000000-0005-0000-0000-000015190000}"/>
    <cellStyle name="Input 8 2 13 6 2" xfId="6854" xr:uid="{00000000-0005-0000-0000-000016190000}"/>
    <cellStyle name="Input 8 2 13 7" xfId="6855" xr:uid="{00000000-0005-0000-0000-000017190000}"/>
    <cellStyle name="Input 8 2 13 7 2" xfId="6856" xr:uid="{00000000-0005-0000-0000-000018190000}"/>
    <cellStyle name="Input 8 2 13 8" xfId="6857" xr:uid="{00000000-0005-0000-0000-000019190000}"/>
    <cellStyle name="Input 8 2 13 8 2" xfId="6858" xr:uid="{00000000-0005-0000-0000-00001A190000}"/>
    <cellStyle name="Input 8 2 13 9" xfId="6859" xr:uid="{00000000-0005-0000-0000-00001B190000}"/>
    <cellStyle name="Input 8 2 13 9 2" xfId="6860" xr:uid="{00000000-0005-0000-0000-00001C190000}"/>
    <cellStyle name="Input 8 2 14" xfId="6861" xr:uid="{00000000-0005-0000-0000-00001D190000}"/>
    <cellStyle name="Input 8 2 14 2" xfId="6862" xr:uid="{00000000-0005-0000-0000-00001E190000}"/>
    <cellStyle name="Input 8 2 15" xfId="6863" xr:uid="{00000000-0005-0000-0000-00001F190000}"/>
    <cellStyle name="Input 8 2 15 2" xfId="6864" xr:uid="{00000000-0005-0000-0000-000020190000}"/>
    <cellStyle name="Input 8 2 16" xfId="6865" xr:uid="{00000000-0005-0000-0000-000021190000}"/>
    <cellStyle name="Input 8 2 16 2" xfId="6866" xr:uid="{00000000-0005-0000-0000-000022190000}"/>
    <cellStyle name="Input 8 2 17" xfId="6867" xr:uid="{00000000-0005-0000-0000-000023190000}"/>
    <cellStyle name="Input 8 2 17 2" xfId="6868" xr:uid="{00000000-0005-0000-0000-000024190000}"/>
    <cellStyle name="Input 8 2 18" xfId="6869" xr:uid="{00000000-0005-0000-0000-000025190000}"/>
    <cellStyle name="Input 8 2 18 2" xfId="6870" xr:uid="{00000000-0005-0000-0000-000026190000}"/>
    <cellStyle name="Input 8 2 19" xfId="6871" xr:uid="{00000000-0005-0000-0000-000027190000}"/>
    <cellStyle name="Input 8 2 19 2" xfId="6872" xr:uid="{00000000-0005-0000-0000-000028190000}"/>
    <cellStyle name="Input 8 2 2" xfId="6873" xr:uid="{00000000-0005-0000-0000-000029190000}"/>
    <cellStyle name="Input 8 2 2 10" xfId="6874" xr:uid="{00000000-0005-0000-0000-00002A190000}"/>
    <cellStyle name="Input 8 2 2 10 2" xfId="6875" xr:uid="{00000000-0005-0000-0000-00002B190000}"/>
    <cellStyle name="Input 8 2 2 11" xfId="6876" xr:uid="{00000000-0005-0000-0000-00002C190000}"/>
    <cellStyle name="Input 8 2 2 11 2" xfId="6877" xr:uid="{00000000-0005-0000-0000-00002D190000}"/>
    <cellStyle name="Input 8 2 2 12" xfId="6878" xr:uid="{00000000-0005-0000-0000-00002E190000}"/>
    <cellStyle name="Input 8 2 2 12 2" xfId="6879" xr:uid="{00000000-0005-0000-0000-00002F190000}"/>
    <cellStyle name="Input 8 2 2 13" xfId="6880" xr:uid="{00000000-0005-0000-0000-000030190000}"/>
    <cellStyle name="Input 8 2 2 13 2" xfId="6881" xr:uid="{00000000-0005-0000-0000-000031190000}"/>
    <cellStyle name="Input 8 2 2 14" xfId="6882" xr:uid="{00000000-0005-0000-0000-000032190000}"/>
    <cellStyle name="Input 8 2 2 14 2" xfId="6883" xr:uid="{00000000-0005-0000-0000-000033190000}"/>
    <cellStyle name="Input 8 2 2 15" xfId="6884" xr:uid="{00000000-0005-0000-0000-000034190000}"/>
    <cellStyle name="Input 8 2 2 15 2" xfId="6885" xr:uid="{00000000-0005-0000-0000-000035190000}"/>
    <cellStyle name="Input 8 2 2 16" xfId="6886" xr:uid="{00000000-0005-0000-0000-000036190000}"/>
    <cellStyle name="Input 8 2 2 16 2" xfId="6887" xr:uid="{00000000-0005-0000-0000-000037190000}"/>
    <cellStyle name="Input 8 2 2 17" xfId="6888" xr:uid="{00000000-0005-0000-0000-000038190000}"/>
    <cellStyle name="Input 8 2 2 17 2" xfId="6889" xr:uid="{00000000-0005-0000-0000-000039190000}"/>
    <cellStyle name="Input 8 2 2 18" xfId="6890" xr:uid="{00000000-0005-0000-0000-00003A190000}"/>
    <cellStyle name="Input 8 2 2 18 2" xfId="6891" xr:uid="{00000000-0005-0000-0000-00003B190000}"/>
    <cellStyle name="Input 8 2 2 19" xfId="6892" xr:uid="{00000000-0005-0000-0000-00003C190000}"/>
    <cellStyle name="Input 8 2 2 19 2" xfId="6893" xr:uid="{00000000-0005-0000-0000-00003D190000}"/>
    <cellStyle name="Input 8 2 2 2" xfId="6894" xr:uid="{00000000-0005-0000-0000-00003E190000}"/>
    <cellStyle name="Input 8 2 2 2 10" xfId="6895" xr:uid="{00000000-0005-0000-0000-00003F190000}"/>
    <cellStyle name="Input 8 2 2 2 10 2" xfId="6896" xr:uid="{00000000-0005-0000-0000-000040190000}"/>
    <cellStyle name="Input 8 2 2 2 11" xfId="6897" xr:uid="{00000000-0005-0000-0000-000041190000}"/>
    <cellStyle name="Input 8 2 2 2 11 2" xfId="6898" xr:uid="{00000000-0005-0000-0000-000042190000}"/>
    <cellStyle name="Input 8 2 2 2 12" xfId="6899" xr:uid="{00000000-0005-0000-0000-000043190000}"/>
    <cellStyle name="Input 8 2 2 2 12 2" xfId="6900" xr:uid="{00000000-0005-0000-0000-000044190000}"/>
    <cellStyle name="Input 8 2 2 2 13" xfId="6901" xr:uid="{00000000-0005-0000-0000-000045190000}"/>
    <cellStyle name="Input 8 2 2 2 13 2" xfId="6902" xr:uid="{00000000-0005-0000-0000-000046190000}"/>
    <cellStyle name="Input 8 2 2 2 14" xfId="6903" xr:uid="{00000000-0005-0000-0000-000047190000}"/>
    <cellStyle name="Input 8 2 2 2 14 2" xfId="6904" xr:uid="{00000000-0005-0000-0000-000048190000}"/>
    <cellStyle name="Input 8 2 2 2 15" xfId="6905" xr:uid="{00000000-0005-0000-0000-000049190000}"/>
    <cellStyle name="Input 8 2 2 2 15 2" xfId="6906" xr:uid="{00000000-0005-0000-0000-00004A190000}"/>
    <cellStyle name="Input 8 2 2 2 16" xfId="6907" xr:uid="{00000000-0005-0000-0000-00004B190000}"/>
    <cellStyle name="Input 8 2 2 2 16 2" xfId="6908" xr:uid="{00000000-0005-0000-0000-00004C190000}"/>
    <cellStyle name="Input 8 2 2 2 17" xfId="6909" xr:uid="{00000000-0005-0000-0000-00004D190000}"/>
    <cellStyle name="Input 8 2 2 2 17 2" xfId="6910" xr:uid="{00000000-0005-0000-0000-00004E190000}"/>
    <cellStyle name="Input 8 2 2 2 18" xfId="6911" xr:uid="{00000000-0005-0000-0000-00004F190000}"/>
    <cellStyle name="Input 8 2 2 2 18 2" xfId="6912" xr:uid="{00000000-0005-0000-0000-000050190000}"/>
    <cellStyle name="Input 8 2 2 2 19" xfId="6913" xr:uid="{00000000-0005-0000-0000-000051190000}"/>
    <cellStyle name="Input 8 2 2 2 2" xfId="6914" xr:uid="{00000000-0005-0000-0000-000052190000}"/>
    <cellStyle name="Input 8 2 2 2 2 2" xfId="6915" xr:uid="{00000000-0005-0000-0000-000053190000}"/>
    <cellStyle name="Input 8 2 2 2 3" xfId="6916" xr:uid="{00000000-0005-0000-0000-000054190000}"/>
    <cellStyle name="Input 8 2 2 2 3 2" xfId="6917" xr:uid="{00000000-0005-0000-0000-000055190000}"/>
    <cellStyle name="Input 8 2 2 2 4" xfId="6918" xr:uid="{00000000-0005-0000-0000-000056190000}"/>
    <cellStyle name="Input 8 2 2 2 4 2" xfId="6919" xr:uid="{00000000-0005-0000-0000-000057190000}"/>
    <cellStyle name="Input 8 2 2 2 5" xfId="6920" xr:uid="{00000000-0005-0000-0000-000058190000}"/>
    <cellStyle name="Input 8 2 2 2 5 2" xfId="6921" xr:uid="{00000000-0005-0000-0000-000059190000}"/>
    <cellStyle name="Input 8 2 2 2 6" xfId="6922" xr:uid="{00000000-0005-0000-0000-00005A190000}"/>
    <cellStyle name="Input 8 2 2 2 6 2" xfId="6923" xr:uid="{00000000-0005-0000-0000-00005B190000}"/>
    <cellStyle name="Input 8 2 2 2 7" xfId="6924" xr:uid="{00000000-0005-0000-0000-00005C190000}"/>
    <cellStyle name="Input 8 2 2 2 7 2" xfId="6925" xr:uid="{00000000-0005-0000-0000-00005D190000}"/>
    <cellStyle name="Input 8 2 2 2 8" xfId="6926" xr:uid="{00000000-0005-0000-0000-00005E190000}"/>
    <cellStyle name="Input 8 2 2 2 8 2" xfId="6927" xr:uid="{00000000-0005-0000-0000-00005F190000}"/>
    <cellStyle name="Input 8 2 2 2 9" xfId="6928" xr:uid="{00000000-0005-0000-0000-000060190000}"/>
    <cellStyle name="Input 8 2 2 2 9 2" xfId="6929" xr:uid="{00000000-0005-0000-0000-000061190000}"/>
    <cellStyle name="Input 8 2 2 20" xfId="6930" xr:uid="{00000000-0005-0000-0000-000062190000}"/>
    <cellStyle name="Input 8 2 2 3" xfId="6931" xr:uid="{00000000-0005-0000-0000-000063190000}"/>
    <cellStyle name="Input 8 2 2 3 10" xfId="6932" xr:uid="{00000000-0005-0000-0000-000064190000}"/>
    <cellStyle name="Input 8 2 2 3 10 2" xfId="6933" xr:uid="{00000000-0005-0000-0000-000065190000}"/>
    <cellStyle name="Input 8 2 2 3 11" xfId="6934" xr:uid="{00000000-0005-0000-0000-000066190000}"/>
    <cellStyle name="Input 8 2 2 3 11 2" xfId="6935" xr:uid="{00000000-0005-0000-0000-000067190000}"/>
    <cellStyle name="Input 8 2 2 3 12" xfId="6936" xr:uid="{00000000-0005-0000-0000-000068190000}"/>
    <cellStyle name="Input 8 2 2 3 12 2" xfId="6937" xr:uid="{00000000-0005-0000-0000-000069190000}"/>
    <cellStyle name="Input 8 2 2 3 13" xfId="6938" xr:uid="{00000000-0005-0000-0000-00006A190000}"/>
    <cellStyle name="Input 8 2 2 3 13 2" xfId="6939" xr:uid="{00000000-0005-0000-0000-00006B190000}"/>
    <cellStyle name="Input 8 2 2 3 14" xfId="6940" xr:uid="{00000000-0005-0000-0000-00006C190000}"/>
    <cellStyle name="Input 8 2 2 3 14 2" xfId="6941" xr:uid="{00000000-0005-0000-0000-00006D190000}"/>
    <cellStyle name="Input 8 2 2 3 15" xfId="6942" xr:uid="{00000000-0005-0000-0000-00006E190000}"/>
    <cellStyle name="Input 8 2 2 3 15 2" xfId="6943" xr:uid="{00000000-0005-0000-0000-00006F190000}"/>
    <cellStyle name="Input 8 2 2 3 16" xfId="6944" xr:uid="{00000000-0005-0000-0000-000070190000}"/>
    <cellStyle name="Input 8 2 2 3 16 2" xfId="6945" xr:uid="{00000000-0005-0000-0000-000071190000}"/>
    <cellStyle name="Input 8 2 2 3 17" xfId="6946" xr:uid="{00000000-0005-0000-0000-000072190000}"/>
    <cellStyle name="Input 8 2 2 3 17 2" xfId="6947" xr:uid="{00000000-0005-0000-0000-000073190000}"/>
    <cellStyle name="Input 8 2 2 3 18" xfId="6948" xr:uid="{00000000-0005-0000-0000-000074190000}"/>
    <cellStyle name="Input 8 2 2 3 18 2" xfId="6949" xr:uid="{00000000-0005-0000-0000-000075190000}"/>
    <cellStyle name="Input 8 2 2 3 19" xfId="6950" xr:uid="{00000000-0005-0000-0000-000076190000}"/>
    <cellStyle name="Input 8 2 2 3 2" xfId="6951" xr:uid="{00000000-0005-0000-0000-000077190000}"/>
    <cellStyle name="Input 8 2 2 3 2 2" xfId="6952" xr:uid="{00000000-0005-0000-0000-000078190000}"/>
    <cellStyle name="Input 8 2 2 3 3" xfId="6953" xr:uid="{00000000-0005-0000-0000-000079190000}"/>
    <cellStyle name="Input 8 2 2 3 3 2" xfId="6954" xr:uid="{00000000-0005-0000-0000-00007A190000}"/>
    <cellStyle name="Input 8 2 2 3 4" xfId="6955" xr:uid="{00000000-0005-0000-0000-00007B190000}"/>
    <cellStyle name="Input 8 2 2 3 4 2" xfId="6956" xr:uid="{00000000-0005-0000-0000-00007C190000}"/>
    <cellStyle name="Input 8 2 2 3 5" xfId="6957" xr:uid="{00000000-0005-0000-0000-00007D190000}"/>
    <cellStyle name="Input 8 2 2 3 5 2" xfId="6958" xr:uid="{00000000-0005-0000-0000-00007E190000}"/>
    <cellStyle name="Input 8 2 2 3 6" xfId="6959" xr:uid="{00000000-0005-0000-0000-00007F190000}"/>
    <cellStyle name="Input 8 2 2 3 6 2" xfId="6960" xr:uid="{00000000-0005-0000-0000-000080190000}"/>
    <cellStyle name="Input 8 2 2 3 7" xfId="6961" xr:uid="{00000000-0005-0000-0000-000081190000}"/>
    <cellStyle name="Input 8 2 2 3 7 2" xfId="6962" xr:uid="{00000000-0005-0000-0000-000082190000}"/>
    <cellStyle name="Input 8 2 2 3 8" xfId="6963" xr:uid="{00000000-0005-0000-0000-000083190000}"/>
    <cellStyle name="Input 8 2 2 3 8 2" xfId="6964" xr:uid="{00000000-0005-0000-0000-000084190000}"/>
    <cellStyle name="Input 8 2 2 3 9" xfId="6965" xr:uid="{00000000-0005-0000-0000-000085190000}"/>
    <cellStyle name="Input 8 2 2 3 9 2" xfId="6966" xr:uid="{00000000-0005-0000-0000-000086190000}"/>
    <cellStyle name="Input 8 2 2 4" xfId="6967" xr:uid="{00000000-0005-0000-0000-000087190000}"/>
    <cellStyle name="Input 8 2 2 4 10" xfId="6968" xr:uid="{00000000-0005-0000-0000-000088190000}"/>
    <cellStyle name="Input 8 2 2 4 10 2" xfId="6969" xr:uid="{00000000-0005-0000-0000-000089190000}"/>
    <cellStyle name="Input 8 2 2 4 11" xfId="6970" xr:uid="{00000000-0005-0000-0000-00008A190000}"/>
    <cellStyle name="Input 8 2 2 4 11 2" xfId="6971" xr:uid="{00000000-0005-0000-0000-00008B190000}"/>
    <cellStyle name="Input 8 2 2 4 12" xfId="6972" xr:uid="{00000000-0005-0000-0000-00008C190000}"/>
    <cellStyle name="Input 8 2 2 4 12 2" xfId="6973" xr:uid="{00000000-0005-0000-0000-00008D190000}"/>
    <cellStyle name="Input 8 2 2 4 13" xfId="6974" xr:uid="{00000000-0005-0000-0000-00008E190000}"/>
    <cellStyle name="Input 8 2 2 4 13 2" xfId="6975" xr:uid="{00000000-0005-0000-0000-00008F190000}"/>
    <cellStyle name="Input 8 2 2 4 14" xfId="6976" xr:uid="{00000000-0005-0000-0000-000090190000}"/>
    <cellStyle name="Input 8 2 2 4 14 2" xfId="6977" xr:uid="{00000000-0005-0000-0000-000091190000}"/>
    <cellStyle name="Input 8 2 2 4 15" xfId="6978" xr:uid="{00000000-0005-0000-0000-000092190000}"/>
    <cellStyle name="Input 8 2 2 4 15 2" xfId="6979" xr:uid="{00000000-0005-0000-0000-000093190000}"/>
    <cellStyle name="Input 8 2 2 4 16" xfId="6980" xr:uid="{00000000-0005-0000-0000-000094190000}"/>
    <cellStyle name="Input 8 2 2 4 2" xfId="6981" xr:uid="{00000000-0005-0000-0000-000095190000}"/>
    <cellStyle name="Input 8 2 2 4 2 2" xfId="6982" xr:uid="{00000000-0005-0000-0000-000096190000}"/>
    <cellStyle name="Input 8 2 2 4 3" xfId="6983" xr:uid="{00000000-0005-0000-0000-000097190000}"/>
    <cellStyle name="Input 8 2 2 4 3 2" xfId="6984" xr:uid="{00000000-0005-0000-0000-000098190000}"/>
    <cellStyle name="Input 8 2 2 4 4" xfId="6985" xr:uid="{00000000-0005-0000-0000-000099190000}"/>
    <cellStyle name="Input 8 2 2 4 4 2" xfId="6986" xr:uid="{00000000-0005-0000-0000-00009A190000}"/>
    <cellStyle name="Input 8 2 2 4 5" xfId="6987" xr:uid="{00000000-0005-0000-0000-00009B190000}"/>
    <cellStyle name="Input 8 2 2 4 5 2" xfId="6988" xr:uid="{00000000-0005-0000-0000-00009C190000}"/>
    <cellStyle name="Input 8 2 2 4 6" xfId="6989" xr:uid="{00000000-0005-0000-0000-00009D190000}"/>
    <cellStyle name="Input 8 2 2 4 6 2" xfId="6990" xr:uid="{00000000-0005-0000-0000-00009E190000}"/>
    <cellStyle name="Input 8 2 2 4 7" xfId="6991" xr:uid="{00000000-0005-0000-0000-00009F190000}"/>
    <cellStyle name="Input 8 2 2 4 7 2" xfId="6992" xr:uid="{00000000-0005-0000-0000-0000A0190000}"/>
    <cellStyle name="Input 8 2 2 4 8" xfId="6993" xr:uid="{00000000-0005-0000-0000-0000A1190000}"/>
    <cellStyle name="Input 8 2 2 4 8 2" xfId="6994" xr:uid="{00000000-0005-0000-0000-0000A2190000}"/>
    <cellStyle name="Input 8 2 2 4 9" xfId="6995" xr:uid="{00000000-0005-0000-0000-0000A3190000}"/>
    <cellStyle name="Input 8 2 2 4 9 2" xfId="6996" xr:uid="{00000000-0005-0000-0000-0000A4190000}"/>
    <cellStyle name="Input 8 2 2 5" xfId="6997" xr:uid="{00000000-0005-0000-0000-0000A5190000}"/>
    <cellStyle name="Input 8 2 2 5 10" xfId="6998" xr:uid="{00000000-0005-0000-0000-0000A6190000}"/>
    <cellStyle name="Input 8 2 2 5 10 2" xfId="6999" xr:uid="{00000000-0005-0000-0000-0000A7190000}"/>
    <cellStyle name="Input 8 2 2 5 11" xfId="7000" xr:uid="{00000000-0005-0000-0000-0000A8190000}"/>
    <cellStyle name="Input 8 2 2 5 11 2" xfId="7001" xr:uid="{00000000-0005-0000-0000-0000A9190000}"/>
    <cellStyle name="Input 8 2 2 5 12" xfId="7002" xr:uid="{00000000-0005-0000-0000-0000AA190000}"/>
    <cellStyle name="Input 8 2 2 5 12 2" xfId="7003" xr:uid="{00000000-0005-0000-0000-0000AB190000}"/>
    <cellStyle name="Input 8 2 2 5 13" xfId="7004" xr:uid="{00000000-0005-0000-0000-0000AC190000}"/>
    <cellStyle name="Input 8 2 2 5 13 2" xfId="7005" xr:uid="{00000000-0005-0000-0000-0000AD190000}"/>
    <cellStyle name="Input 8 2 2 5 14" xfId="7006" xr:uid="{00000000-0005-0000-0000-0000AE190000}"/>
    <cellStyle name="Input 8 2 2 5 14 2" xfId="7007" xr:uid="{00000000-0005-0000-0000-0000AF190000}"/>
    <cellStyle name="Input 8 2 2 5 15" xfId="7008" xr:uid="{00000000-0005-0000-0000-0000B0190000}"/>
    <cellStyle name="Input 8 2 2 5 15 2" xfId="7009" xr:uid="{00000000-0005-0000-0000-0000B1190000}"/>
    <cellStyle name="Input 8 2 2 5 16" xfId="7010" xr:uid="{00000000-0005-0000-0000-0000B2190000}"/>
    <cellStyle name="Input 8 2 2 5 2" xfId="7011" xr:uid="{00000000-0005-0000-0000-0000B3190000}"/>
    <cellStyle name="Input 8 2 2 5 2 2" xfId="7012" xr:uid="{00000000-0005-0000-0000-0000B4190000}"/>
    <cellStyle name="Input 8 2 2 5 3" xfId="7013" xr:uid="{00000000-0005-0000-0000-0000B5190000}"/>
    <cellStyle name="Input 8 2 2 5 3 2" xfId="7014" xr:uid="{00000000-0005-0000-0000-0000B6190000}"/>
    <cellStyle name="Input 8 2 2 5 4" xfId="7015" xr:uid="{00000000-0005-0000-0000-0000B7190000}"/>
    <cellStyle name="Input 8 2 2 5 4 2" xfId="7016" xr:uid="{00000000-0005-0000-0000-0000B8190000}"/>
    <cellStyle name="Input 8 2 2 5 5" xfId="7017" xr:uid="{00000000-0005-0000-0000-0000B9190000}"/>
    <cellStyle name="Input 8 2 2 5 5 2" xfId="7018" xr:uid="{00000000-0005-0000-0000-0000BA190000}"/>
    <cellStyle name="Input 8 2 2 5 6" xfId="7019" xr:uid="{00000000-0005-0000-0000-0000BB190000}"/>
    <cellStyle name="Input 8 2 2 5 6 2" xfId="7020" xr:uid="{00000000-0005-0000-0000-0000BC190000}"/>
    <cellStyle name="Input 8 2 2 5 7" xfId="7021" xr:uid="{00000000-0005-0000-0000-0000BD190000}"/>
    <cellStyle name="Input 8 2 2 5 7 2" xfId="7022" xr:uid="{00000000-0005-0000-0000-0000BE190000}"/>
    <cellStyle name="Input 8 2 2 5 8" xfId="7023" xr:uid="{00000000-0005-0000-0000-0000BF190000}"/>
    <cellStyle name="Input 8 2 2 5 8 2" xfId="7024" xr:uid="{00000000-0005-0000-0000-0000C0190000}"/>
    <cellStyle name="Input 8 2 2 5 9" xfId="7025" xr:uid="{00000000-0005-0000-0000-0000C1190000}"/>
    <cellStyle name="Input 8 2 2 5 9 2" xfId="7026" xr:uid="{00000000-0005-0000-0000-0000C2190000}"/>
    <cellStyle name="Input 8 2 2 6" xfId="7027" xr:uid="{00000000-0005-0000-0000-0000C3190000}"/>
    <cellStyle name="Input 8 2 2 6 10" xfId="7028" xr:uid="{00000000-0005-0000-0000-0000C4190000}"/>
    <cellStyle name="Input 8 2 2 6 10 2" xfId="7029" xr:uid="{00000000-0005-0000-0000-0000C5190000}"/>
    <cellStyle name="Input 8 2 2 6 11" xfId="7030" xr:uid="{00000000-0005-0000-0000-0000C6190000}"/>
    <cellStyle name="Input 8 2 2 6 11 2" xfId="7031" xr:uid="{00000000-0005-0000-0000-0000C7190000}"/>
    <cellStyle name="Input 8 2 2 6 12" xfId="7032" xr:uid="{00000000-0005-0000-0000-0000C8190000}"/>
    <cellStyle name="Input 8 2 2 6 12 2" xfId="7033" xr:uid="{00000000-0005-0000-0000-0000C9190000}"/>
    <cellStyle name="Input 8 2 2 6 13" xfId="7034" xr:uid="{00000000-0005-0000-0000-0000CA190000}"/>
    <cellStyle name="Input 8 2 2 6 13 2" xfId="7035" xr:uid="{00000000-0005-0000-0000-0000CB190000}"/>
    <cellStyle name="Input 8 2 2 6 14" xfId="7036" xr:uid="{00000000-0005-0000-0000-0000CC190000}"/>
    <cellStyle name="Input 8 2 2 6 14 2" xfId="7037" xr:uid="{00000000-0005-0000-0000-0000CD190000}"/>
    <cellStyle name="Input 8 2 2 6 15" xfId="7038" xr:uid="{00000000-0005-0000-0000-0000CE190000}"/>
    <cellStyle name="Input 8 2 2 6 2" xfId="7039" xr:uid="{00000000-0005-0000-0000-0000CF190000}"/>
    <cellStyle name="Input 8 2 2 6 2 2" xfId="7040" xr:uid="{00000000-0005-0000-0000-0000D0190000}"/>
    <cellStyle name="Input 8 2 2 6 3" xfId="7041" xr:uid="{00000000-0005-0000-0000-0000D1190000}"/>
    <cellStyle name="Input 8 2 2 6 3 2" xfId="7042" xr:uid="{00000000-0005-0000-0000-0000D2190000}"/>
    <cellStyle name="Input 8 2 2 6 4" xfId="7043" xr:uid="{00000000-0005-0000-0000-0000D3190000}"/>
    <cellStyle name="Input 8 2 2 6 4 2" xfId="7044" xr:uid="{00000000-0005-0000-0000-0000D4190000}"/>
    <cellStyle name="Input 8 2 2 6 5" xfId="7045" xr:uid="{00000000-0005-0000-0000-0000D5190000}"/>
    <cellStyle name="Input 8 2 2 6 5 2" xfId="7046" xr:uid="{00000000-0005-0000-0000-0000D6190000}"/>
    <cellStyle name="Input 8 2 2 6 6" xfId="7047" xr:uid="{00000000-0005-0000-0000-0000D7190000}"/>
    <cellStyle name="Input 8 2 2 6 6 2" xfId="7048" xr:uid="{00000000-0005-0000-0000-0000D8190000}"/>
    <cellStyle name="Input 8 2 2 6 7" xfId="7049" xr:uid="{00000000-0005-0000-0000-0000D9190000}"/>
    <cellStyle name="Input 8 2 2 6 7 2" xfId="7050" xr:uid="{00000000-0005-0000-0000-0000DA190000}"/>
    <cellStyle name="Input 8 2 2 6 8" xfId="7051" xr:uid="{00000000-0005-0000-0000-0000DB190000}"/>
    <cellStyle name="Input 8 2 2 6 8 2" xfId="7052" xr:uid="{00000000-0005-0000-0000-0000DC190000}"/>
    <cellStyle name="Input 8 2 2 6 9" xfId="7053" xr:uid="{00000000-0005-0000-0000-0000DD190000}"/>
    <cellStyle name="Input 8 2 2 6 9 2" xfId="7054" xr:uid="{00000000-0005-0000-0000-0000DE190000}"/>
    <cellStyle name="Input 8 2 2 7" xfId="7055" xr:uid="{00000000-0005-0000-0000-0000DF190000}"/>
    <cellStyle name="Input 8 2 2 7 2" xfId="7056" xr:uid="{00000000-0005-0000-0000-0000E0190000}"/>
    <cellStyle name="Input 8 2 2 8" xfId="7057" xr:uid="{00000000-0005-0000-0000-0000E1190000}"/>
    <cellStyle name="Input 8 2 2 8 2" xfId="7058" xr:uid="{00000000-0005-0000-0000-0000E2190000}"/>
    <cellStyle name="Input 8 2 2 9" xfId="7059" xr:uid="{00000000-0005-0000-0000-0000E3190000}"/>
    <cellStyle name="Input 8 2 2 9 2" xfId="7060" xr:uid="{00000000-0005-0000-0000-0000E4190000}"/>
    <cellStyle name="Input 8 2 20" xfId="7061" xr:uid="{00000000-0005-0000-0000-0000E5190000}"/>
    <cellStyle name="Input 8 2 20 2" xfId="7062" xr:uid="{00000000-0005-0000-0000-0000E6190000}"/>
    <cellStyle name="Input 8 2 21" xfId="7063" xr:uid="{00000000-0005-0000-0000-0000E7190000}"/>
    <cellStyle name="Input 8 2 21 2" xfId="7064" xr:uid="{00000000-0005-0000-0000-0000E8190000}"/>
    <cellStyle name="Input 8 2 22" xfId="7065" xr:uid="{00000000-0005-0000-0000-0000E9190000}"/>
    <cellStyle name="Input 8 2 22 2" xfId="7066" xr:uid="{00000000-0005-0000-0000-0000EA190000}"/>
    <cellStyle name="Input 8 2 23" xfId="7067" xr:uid="{00000000-0005-0000-0000-0000EB190000}"/>
    <cellStyle name="Input 8 2 23 2" xfId="7068" xr:uid="{00000000-0005-0000-0000-0000EC190000}"/>
    <cellStyle name="Input 8 2 24" xfId="7069" xr:uid="{00000000-0005-0000-0000-0000ED190000}"/>
    <cellStyle name="Input 8 2 24 2" xfId="7070" xr:uid="{00000000-0005-0000-0000-0000EE190000}"/>
    <cellStyle name="Input 8 2 25" xfId="7071" xr:uid="{00000000-0005-0000-0000-0000EF190000}"/>
    <cellStyle name="Input 8 2 25 2" xfId="7072" xr:uid="{00000000-0005-0000-0000-0000F0190000}"/>
    <cellStyle name="Input 8 2 26" xfId="7073" xr:uid="{00000000-0005-0000-0000-0000F1190000}"/>
    <cellStyle name="Input 8 2 26 2" xfId="7074" xr:uid="{00000000-0005-0000-0000-0000F2190000}"/>
    <cellStyle name="Input 8 2 27" xfId="7075" xr:uid="{00000000-0005-0000-0000-0000F3190000}"/>
    <cellStyle name="Input 8 2 3" xfId="7076" xr:uid="{00000000-0005-0000-0000-0000F4190000}"/>
    <cellStyle name="Input 8 2 3 10" xfId="7077" xr:uid="{00000000-0005-0000-0000-0000F5190000}"/>
    <cellStyle name="Input 8 2 3 10 2" xfId="7078" xr:uid="{00000000-0005-0000-0000-0000F6190000}"/>
    <cellStyle name="Input 8 2 3 11" xfId="7079" xr:uid="{00000000-0005-0000-0000-0000F7190000}"/>
    <cellStyle name="Input 8 2 3 11 2" xfId="7080" xr:uid="{00000000-0005-0000-0000-0000F8190000}"/>
    <cellStyle name="Input 8 2 3 12" xfId="7081" xr:uid="{00000000-0005-0000-0000-0000F9190000}"/>
    <cellStyle name="Input 8 2 3 12 2" xfId="7082" xr:uid="{00000000-0005-0000-0000-0000FA190000}"/>
    <cellStyle name="Input 8 2 3 13" xfId="7083" xr:uid="{00000000-0005-0000-0000-0000FB190000}"/>
    <cellStyle name="Input 8 2 3 13 2" xfId="7084" xr:uid="{00000000-0005-0000-0000-0000FC190000}"/>
    <cellStyle name="Input 8 2 3 14" xfId="7085" xr:uid="{00000000-0005-0000-0000-0000FD190000}"/>
    <cellStyle name="Input 8 2 3 14 2" xfId="7086" xr:uid="{00000000-0005-0000-0000-0000FE190000}"/>
    <cellStyle name="Input 8 2 3 15" xfId="7087" xr:uid="{00000000-0005-0000-0000-0000FF190000}"/>
    <cellStyle name="Input 8 2 3 15 2" xfId="7088" xr:uid="{00000000-0005-0000-0000-0000001A0000}"/>
    <cellStyle name="Input 8 2 3 16" xfId="7089" xr:uid="{00000000-0005-0000-0000-0000011A0000}"/>
    <cellStyle name="Input 8 2 3 16 2" xfId="7090" xr:uid="{00000000-0005-0000-0000-0000021A0000}"/>
    <cellStyle name="Input 8 2 3 17" xfId="7091" xr:uid="{00000000-0005-0000-0000-0000031A0000}"/>
    <cellStyle name="Input 8 2 3 17 2" xfId="7092" xr:uid="{00000000-0005-0000-0000-0000041A0000}"/>
    <cellStyle name="Input 8 2 3 18" xfId="7093" xr:uid="{00000000-0005-0000-0000-0000051A0000}"/>
    <cellStyle name="Input 8 2 3 18 2" xfId="7094" xr:uid="{00000000-0005-0000-0000-0000061A0000}"/>
    <cellStyle name="Input 8 2 3 19" xfId="7095" xr:uid="{00000000-0005-0000-0000-0000071A0000}"/>
    <cellStyle name="Input 8 2 3 19 2" xfId="7096" xr:uid="{00000000-0005-0000-0000-0000081A0000}"/>
    <cellStyle name="Input 8 2 3 2" xfId="7097" xr:uid="{00000000-0005-0000-0000-0000091A0000}"/>
    <cellStyle name="Input 8 2 3 2 10" xfId="7098" xr:uid="{00000000-0005-0000-0000-00000A1A0000}"/>
    <cellStyle name="Input 8 2 3 2 10 2" xfId="7099" xr:uid="{00000000-0005-0000-0000-00000B1A0000}"/>
    <cellStyle name="Input 8 2 3 2 11" xfId="7100" xr:uid="{00000000-0005-0000-0000-00000C1A0000}"/>
    <cellStyle name="Input 8 2 3 2 11 2" xfId="7101" xr:uid="{00000000-0005-0000-0000-00000D1A0000}"/>
    <cellStyle name="Input 8 2 3 2 12" xfId="7102" xr:uid="{00000000-0005-0000-0000-00000E1A0000}"/>
    <cellStyle name="Input 8 2 3 2 12 2" xfId="7103" xr:uid="{00000000-0005-0000-0000-00000F1A0000}"/>
    <cellStyle name="Input 8 2 3 2 13" xfId="7104" xr:uid="{00000000-0005-0000-0000-0000101A0000}"/>
    <cellStyle name="Input 8 2 3 2 13 2" xfId="7105" xr:uid="{00000000-0005-0000-0000-0000111A0000}"/>
    <cellStyle name="Input 8 2 3 2 14" xfId="7106" xr:uid="{00000000-0005-0000-0000-0000121A0000}"/>
    <cellStyle name="Input 8 2 3 2 14 2" xfId="7107" xr:uid="{00000000-0005-0000-0000-0000131A0000}"/>
    <cellStyle name="Input 8 2 3 2 15" xfId="7108" xr:uid="{00000000-0005-0000-0000-0000141A0000}"/>
    <cellStyle name="Input 8 2 3 2 15 2" xfId="7109" xr:uid="{00000000-0005-0000-0000-0000151A0000}"/>
    <cellStyle name="Input 8 2 3 2 16" xfId="7110" xr:uid="{00000000-0005-0000-0000-0000161A0000}"/>
    <cellStyle name="Input 8 2 3 2 16 2" xfId="7111" xr:uid="{00000000-0005-0000-0000-0000171A0000}"/>
    <cellStyle name="Input 8 2 3 2 17" xfId="7112" xr:uid="{00000000-0005-0000-0000-0000181A0000}"/>
    <cellStyle name="Input 8 2 3 2 17 2" xfId="7113" xr:uid="{00000000-0005-0000-0000-0000191A0000}"/>
    <cellStyle name="Input 8 2 3 2 18" xfId="7114" xr:uid="{00000000-0005-0000-0000-00001A1A0000}"/>
    <cellStyle name="Input 8 2 3 2 18 2" xfId="7115" xr:uid="{00000000-0005-0000-0000-00001B1A0000}"/>
    <cellStyle name="Input 8 2 3 2 19" xfId="7116" xr:uid="{00000000-0005-0000-0000-00001C1A0000}"/>
    <cellStyle name="Input 8 2 3 2 2" xfId="7117" xr:uid="{00000000-0005-0000-0000-00001D1A0000}"/>
    <cellStyle name="Input 8 2 3 2 2 2" xfId="7118" xr:uid="{00000000-0005-0000-0000-00001E1A0000}"/>
    <cellStyle name="Input 8 2 3 2 3" xfId="7119" xr:uid="{00000000-0005-0000-0000-00001F1A0000}"/>
    <cellStyle name="Input 8 2 3 2 3 2" xfId="7120" xr:uid="{00000000-0005-0000-0000-0000201A0000}"/>
    <cellStyle name="Input 8 2 3 2 4" xfId="7121" xr:uid="{00000000-0005-0000-0000-0000211A0000}"/>
    <cellStyle name="Input 8 2 3 2 4 2" xfId="7122" xr:uid="{00000000-0005-0000-0000-0000221A0000}"/>
    <cellStyle name="Input 8 2 3 2 5" xfId="7123" xr:uid="{00000000-0005-0000-0000-0000231A0000}"/>
    <cellStyle name="Input 8 2 3 2 5 2" xfId="7124" xr:uid="{00000000-0005-0000-0000-0000241A0000}"/>
    <cellStyle name="Input 8 2 3 2 6" xfId="7125" xr:uid="{00000000-0005-0000-0000-0000251A0000}"/>
    <cellStyle name="Input 8 2 3 2 6 2" xfId="7126" xr:uid="{00000000-0005-0000-0000-0000261A0000}"/>
    <cellStyle name="Input 8 2 3 2 7" xfId="7127" xr:uid="{00000000-0005-0000-0000-0000271A0000}"/>
    <cellStyle name="Input 8 2 3 2 7 2" xfId="7128" xr:uid="{00000000-0005-0000-0000-0000281A0000}"/>
    <cellStyle name="Input 8 2 3 2 8" xfId="7129" xr:uid="{00000000-0005-0000-0000-0000291A0000}"/>
    <cellStyle name="Input 8 2 3 2 8 2" xfId="7130" xr:uid="{00000000-0005-0000-0000-00002A1A0000}"/>
    <cellStyle name="Input 8 2 3 2 9" xfId="7131" xr:uid="{00000000-0005-0000-0000-00002B1A0000}"/>
    <cellStyle name="Input 8 2 3 2 9 2" xfId="7132" xr:uid="{00000000-0005-0000-0000-00002C1A0000}"/>
    <cellStyle name="Input 8 2 3 20" xfId="7133" xr:uid="{00000000-0005-0000-0000-00002D1A0000}"/>
    <cellStyle name="Input 8 2 3 3" xfId="7134" xr:uid="{00000000-0005-0000-0000-00002E1A0000}"/>
    <cellStyle name="Input 8 2 3 3 10" xfId="7135" xr:uid="{00000000-0005-0000-0000-00002F1A0000}"/>
    <cellStyle name="Input 8 2 3 3 10 2" xfId="7136" xr:uid="{00000000-0005-0000-0000-0000301A0000}"/>
    <cellStyle name="Input 8 2 3 3 11" xfId="7137" xr:uid="{00000000-0005-0000-0000-0000311A0000}"/>
    <cellStyle name="Input 8 2 3 3 11 2" xfId="7138" xr:uid="{00000000-0005-0000-0000-0000321A0000}"/>
    <cellStyle name="Input 8 2 3 3 12" xfId="7139" xr:uid="{00000000-0005-0000-0000-0000331A0000}"/>
    <cellStyle name="Input 8 2 3 3 12 2" xfId="7140" xr:uid="{00000000-0005-0000-0000-0000341A0000}"/>
    <cellStyle name="Input 8 2 3 3 13" xfId="7141" xr:uid="{00000000-0005-0000-0000-0000351A0000}"/>
    <cellStyle name="Input 8 2 3 3 13 2" xfId="7142" xr:uid="{00000000-0005-0000-0000-0000361A0000}"/>
    <cellStyle name="Input 8 2 3 3 14" xfId="7143" xr:uid="{00000000-0005-0000-0000-0000371A0000}"/>
    <cellStyle name="Input 8 2 3 3 14 2" xfId="7144" xr:uid="{00000000-0005-0000-0000-0000381A0000}"/>
    <cellStyle name="Input 8 2 3 3 15" xfId="7145" xr:uid="{00000000-0005-0000-0000-0000391A0000}"/>
    <cellStyle name="Input 8 2 3 3 15 2" xfId="7146" xr:uid="{00000000-0005-0000-0000-00003A1A0000}"/>
    <cellStyle name="Input 8 2 3 3 16" xfId="7147" xr:uid="{00000000-0005-0000-0000-00003B1A0000}"/>
    <cellStyle name="Input 8 2 3 3 16 2" xfId="7148" xr:uid="{00000000-0005-0000-0000-00003C1A0000}"/>
    <cellStyle name="Input 8 2 3 3 17" xfId="7149" xr:uid="{00000000-0005-0000-0000-00003D1A0000}"/>
    <cellStyle name="Input 8 2 3 3 17 2" xfId="7150" xr:uid="{00000000-0005-0000-0000-00003E1A0000}"/>
    <cellStyle name="Input 8 2 3 3 18" xfId="7151" xr:uid="{00000000-0005-0000-0000-00003F1A0000}"/>
    <cellStyle name="Input 8 2 3 3 18 2" xfId="7152" xr:uid="{00000000-0005-0000-0000-0000401A0000}"/>
    <cellStyle name="Input 8 2 3 3 19" xfId="7153" xr:uid="{00000000-0005-0000-0000-0000411A0000}"/>
    <cellStyle name="Input 8 2 3 3 2" xfId="7154" xr:uid="{00000000-0005-0000-0000-0000421A0000}"/>
    <cellStyle name="Input 8 2 3 3 2 2" xfId="7155" xr:uid="{00000000-0005-0000-0000-0000431A0000}"/>
    <cellStyle name="Input 8 2 3 3 3" xfId="7156" xr:uid="{00000000-0005-0000-0000-0000441A0000}"/>
    <cellStyle name="Input 8 2 3 3 3 2" xfId="7157" xr:uid="{00000000-0005-0000-0000-0000451A0000}"/>
    <cellStyle name="Input 8 2 3 3 4" xfId="7158" xr:uid="{00000000-0005-0000-0000-0000461A0000}"/>
    <cellStyle name="Input 8 2 3 3 4 2" xfId="7159" xr:uid="{00000000-0005-0000-0000-0000471A0000}"/>
    <cellStyle name="Input 8 2 3 3 5" xfId="7160" xr:uid="{00000000-0005-0000-0000-0000481A0000}"/>
    <cellStyle name="Input 8 2 3 3 5 2" xfId="7161" xr:uid="{00000000-0005-0000-0000-0000491A0000}"/>
    <cellStyle name="Input 8 2 3 3 6" xfId="7162" xr:uid="{00000000-0005-0000-0000-00004A1A0000}"/>
    <cellStyle name="Input 8 2 3 3 6 2" xfId="7163" xr:uid="{00000000-0005-0000-0000-00004B1A0000}"/>
    <cellStyle name="Input 8 2 3 3 7" xfId="7164" xr:uid="{00000000-0005-0000-0000-00004C1A0000}"/>
    <cellStyle name="Input 8 2 3 3 7 2" xfId="7165" xr:uid="{00000000-0005-0000-0000-00004D1A0000}"/>
    <cellStyle name="Input 8 2 3 3 8" xfId="7166" xr:uid="{00000000-0005-0000-0000-00004E1A0000}"/>
    <cellStyle name="Input 8 2 3 3 8 2" xfId="7167" xr:uid="{00000000-0005-0000-0000-00004F1A0000}"/>
    <cellStyle name="Input 8 2 3 3 9" xfId="7168" xr:uid="{00000000-0005-0000-0000-0000501A0000}"/>
    <cellStyle name="Input 8 2 3 3 9 2" xfId="7169" xr:uid="{00000000-0005-0000-0000-0000511A0000}"/>
    <cellStyle name="Input 8 2 3 4" xfId="7170" xr:uid="{00000000-0005-0000-0000-0000521A0000}"/>
    <cellStyle name="Input 8 2 3 4 10" xfId="7171" xr:uid="{00000000-0005-0000-0000-0000531A0000}"/>
    <cellStyle name="Input 8 2 3 4 10 2" xfId="7172" xr:uid="{00000000-0005-0000-0000-0000541A0000}"/>
    <cellStyle name="Input 8 2 3 4 11" xfId="7173" xr:uid="{00000000-0005-0000-0000-0000551A0000}"/>
    <cellStyle name="Input 8 2 3 4 11 2" xfId="7174" xr:uid="{00000000-0005-0000-0000-0000561A0000}"/>
    <cellStyle name="Input 8 2 3 4 12" xfId="7175" xr:uid="{00000000-0005-0000-0000-0000571A0000}"/>
    <cellStyle name="Input 8 2 3 4 12 2" xfId="7176" xr:uid="{00000000-0005-0000-0000-0000581A0000}"/>
    <cellStyle name="Input 8 2 3 4 13" xfId="7177" xr:uid="{00000000-0005-0000-0000-0000591A0000}"/>
    <cellStyle name="Input 8 2 3 4 13 2" xfId="7178" xr:uid="{00000000-0005-0000-0000-00005A1A0000}"/>
    <cellStyle name="Input 8 2 3 4 14" xfId="7179" xr:uid="{00000000-0005-0000-0000-00005B1A0000}"/>
    <cellStyle name="Input 8 2 3 4 14 2" xfId="7180" xr:uid="{00000000-0005-0000-0000-00005C1A0000}"/>
    <cellStyle name="Input 8 2 3 4 15" xfId="7181" xr:uid="{00000000-0005-0000-0000-00005D1A0000}"/>
    <cellStyle name="Input 8 2 3 4 15 2" xfId="7182" xr:uid="{00000000-0005-0000-0000-00005E1A0000}"/>
    <cellStyle name="Input 8 2 3 4 16" xfId="7183" xr:uid="{00000000-0005-0000-0000-00005F1A0000}"/>
    <cellStyle name="Input 8 2 3 4 2" xfId="7184" xr:uid="{00000000-0005-0000-0000-0000601A0000}"/>
    <cellStyle name="Input 8 2 3 4 2 2" xfId="7185" xr:uid="{00000000-0005-0000-0000-0000611A0000}"/>
    <cellStyle name="Input 8 2 3 4 3" xfId="7186" xr:uid="{00000000-0005-0000-0000-0000621A0000}"/>
    <cellStyle name="Input 8 2 3 4 3 2" xfId="7187" xr:uid="{00000000-0005-0000-0000-0000631A0000}"/>
    <cellStyle name="Input 8 2 3 4 4" xfId="7188" xr:uid="{00000000-0005-0000-0000-0000641A0000}"/>
    <cellStyle name="Input 8 2 3 4 4 2" xfId="7189" xr:uid="{00000000-0005-0000-0000-0000651A0000}"/>
    <cellStyle name="Input 8 2 3 4 5" xfId="7190" xr:uid="{00000000-0005-0000-0000-0000661A0000}"/>
    <cellStyle name="Input 8 2 3 4 5 2" xfId="7191" xr:uid="{00000000-0005-0000-0000-0000671A0000}"/>
    <cellStyle name="Input 8 2 3 4 6" xfId="7192" xr:uid="{00000000-0005-0000-0000-0000681A0000}"/>
    <cellStyle name="Input 8 2 3 4 6 2" xfId="7193" xr:uid="{00000000-0005-0000-0000-0000691A0000}"/>
    <cellStyle name="Input 8 2 3 4 7" xfId="7194" xr:uid="{00000000-0005-0000-0000-00006A1A0000}"/>
    <cellStyle name="Input 8 2 3 4 7 2" xfId="7195" xr:uid="{00000000-0005-0000-0000-00006B1A0000}"/>
    <cellStyle name="Input 8 2 3 4 8" xfId="7196" xr:uid="{00000000-0005-0000-0000-00006C1A0000}"/>
    <cellStyle name="Input 8 2 3 4 8 2" xfId="7197" xr:uid="{00000000-0005-0000-0000-00006D1A0000}"/>
    <cellStyle name="Input 8 2 3 4 9" xfId="7198" xr:uid="{00000000-0005-0000-0000-00006E1A0000}"/>
    <cellStyle name="Input 8 2 3 4 9 2" xfId="7199" xr:uid="{00000000-0005-0000-0000-00006F1A0000}"/>
    <cellStyle name="Input 8 2 3 5" xfId="7200" xr:uid="{00000000-0005-0000-0000-0000701A0000}"/>
    <cellStyle name="Input 8 2 3 5 10" xfId="7201" xr:uid="{00000000-0005-0000-0000-0000711A0000}"/>
    <cellStyle name="Input 8 2 3 5 10 2" xfId="7202" xr:uid="{00000000-0005-0000-0000-0000721A0000}"/>
    <cellStyle name="Input 8 2 3 5 11" xfId="7203" xr:uid="{00000000-0005-0000-0000-0000731A0000}"/>
    <cellStyle name="Input 8 2 3 5 11 2" xfId="7204" xr:uid="{00000000-0005-0000-0000-0000741A0000}"/>
    <cellStyle name="Input 8 2 3 5 12" xfId="7205" xr:uid="{00000000-0005-0000-0000-0000751A0000}"/>
    <cellStyle name="Input 8 2 3 5 12 2" xfId="7206" xr:uid="{00000000-0005-0000-0000-0000761A0000}"/>
    <cellStyle name="Input 8 2 3 5 13" xfId="7207" xr:uid="{00000000-0005-0000-0000-0000771A0000}"/>
    <cellStyle name="Input 8 2 3 5 13 2" xfId="7208" xr:uid="{00000000-0005-0000-0000-0000781A0000}"/>
    <cellStyle name="Input 8 2 3 5 14" xfId="7209" xr:uid="{00000000-0005-0000-0000-0000791A0000}"/>
    <cellStyle name="Input 8 2 3 5 14 2" xfId="7210" xr:uid="{00000000-0005-0000-0000-00007A1A0000}"/>
    <cellStyle name="Input 8 2 3 5 15" xfId="7211" xr:uid="{00000000-0005-0000-0000-00007B1A0000}"/>
    <cellStyle name="Input 8 2 3 5 15 2" xfId="7212" xr:uid="{00000000-0005-0000-0000-00007C1A0000}"/>
    <cellStyle name="Input 8 2 3 5 16" xfId="7213" xr:uid="{00000000-0005-0000-0000-00007D1A0000}"/>
    <cellStyle name="Input 8 2 3 5 2" xfId="7214" xr:uid="{00000000-0005-0000-0000-00007E1A0000}"/>
    <cellStyle name="Input 8 2 3 5 2 2" xfId="7215" xr:uid="{00000000-0005-0000-0000-00007F1A0000}"/>
    <cellStyle name="Input 8 2 3 5 3" xfId="7216" xr:uid="{00000000-0005-0000-0000-0000801A0000}"/>
    <cellStyle name="Input 8 2 3 5 3 2" xfId="7217" xr:uid="{00000000-0005-0000-0000-0000811A0000}"/>
    <cellStyle name="Input 8 2 3 5 4" xfId="7218" xr:uid="{00000000-0005-0000-0000-0000821A0000}"/>
    <cellStyle name="Input 8 2 3 5 4 2" xfId="7219" xr:uid="{00000000-0005-0000-0000-0000831A0000}"/>
    <cellStyle name="Input 8 2 3 5 5" xfId="7220" xr:uid="{00000000-0005-0000-0000-0000841A0000}"/>
    <cellStyle name="Input 8 2 3 5 5 2" xfId="7221" xr:uid="{00000000-0005-0000-0000-0000851A0000}"/>
    <cellStyle name="Input 8 2 3 5 6" xfId="7222" xr:uid="{00000000-0005-0000-0000-0000861A0000}"/>
    <cellStyle name="Input 8 2 3 5 6 2" xfId="7223" xr:uid="{00000000-0005-0000-0000-0000871A0000}"/>
    <cellStyle name="Input 8 2 3 5 7" xfId="7224" xr:uid="{00000000-0005-0000-0000-0000881A0000}"/>
    <cellStyle name="Input 8 2 3 5 7 2" xfId="7225" xr:uid="{00000000-0005-0000-0000-0000891A0000}"/>
    <cellStyle name="Input 8 2 3 5 8" xfId="7226" xr:uid="{00000000-0005-0000-0000-00008A1A0000}"/>
    <cellStyle name="Input 8 2 3 5 8 2" xfId="7227" xr:uid="{00000000-0005-0000-0000-00008B1A0000}"/>
    <cellStyle name="Input 8 2 3 5 9" xfId="7228" xr:uid="{00000000-0005-0000-0000-00008C1A0000}"/>
    <cellStyle name="Input 8 2 3 5 9 2" xfId="7229" xr:uid="{00000000-0005-0000-0000-00008D1A0000}"/>
    <cellStyle name="Input 8 2 3 6" xfId="7230" xr:uid="{00000000-0005-0000-0000-00008E1A0000}"/>
    <cellStyle name="Input 8 2 3 6 10" xfId="7231" xr:uid="{00000000-0005-0000-0000-00008F1A0000}"/>
    <cellStyle name="Input 8 2 3 6 10 2" xfId="7232" xr:uid="{00000000-0005-0000-0000-0000901A0000}"/>
    <cellStyle name="Input 8 2 3 6 11" xfId="7233" xr:uid="{00000000-0005-0000-0000-0000911A0000}"/>
    <cellStyle name="Input 8 2 3 6 11 2" xfId="7234" xr:uid="{00000000-0005-0000-0000-0000921A0000}"/>
    <cellStyle name="Input 8 2 3 6 12" xfId="7235" xr:uid="{00000000-0005-0000-0000-0000931A0000}"/>
    <cellStyle name="Input 8 2 3 6 12 2" xfId="7236" xr:uid="{00000000-0005-0000-0000-0000941A0000}"/>
    <cellStyle name="Input 8 2 3 6 13" xfId="7237" xr:uid="{00000000-0005-0000-0000-0000951A0000}"/>
    <cellStyle name="Input 8 2 3 6 13 2" xfId="7238" xr:uid="{00000000-0005-0000-0000-0000961A0000}"/>
    <cellStyle name="Input 8 2 3 6 14" xfId="7239" xr:uid="{00000000-0005-0000-0000-0000971A0000}"/>
    <cellStyle name="Input 8 2 3 6 14 2" xfId="7240" xr:uid="{00000000-0005-0000-0000-0000981A0000}"/>
    <cellStyle name="Input 8 2 3 6 15" xfId="7241" xr:uid="{00000000-0005-0000-0000-0000991A0000}"/>
    <cellStyle name="Input 8 2 3 6 2" xfId="7242" xr:uid="{00000000-0005-0000-0000-00009A1A0000}"/>
    <cellStyle name="Input 8 2 3 6 2 2" xfId="7243" xr:uid="{00000000-0005-0000-0000-00009B1A0000}"/>
    <cellStyle name="Input 8 2 3 6 3" xfId="7244" xr:uid="{00000000-0005-0000-0000-00009C1A0000}"/>
    <cellStyle name="Input 8 2 3 6 3 2" xfId="7245" xr:uid="{00000000-0005-0000-0000-00009D1A0000}"/>
    <cellStyle name="Input 8 2 3 6 4" xfId="7246" xr:uid="{00000000-0005-0000-0000-00009E1A0000}"/>
    <cellStyle name="Input 8 2 3 6 4 2" xfId="7247" xr:uid="{00000000-0005-0000-0000-00009F1A0000}"/>
    <cellStyle name="Input 8 2 3 6 5" xfId="7248" xr:uid="{00000000-0005-0000-0000-0000A01A0000}"/>
    <cellStyle name="Input 8 2 3 6 5 2" xfId="7249" xr:uid="{00000000-0005-0000-0000-0000A11A0000}"/>
    <cellStyle name="Input 8 2 3 6 6" xfId="7250" xr:uid="{00000000-0005-0000-0000-0000A21A0000}"/>
    <cellStyle name="Input 8 2 3 6 6 2" xfId="7251" xr:uid="{00000000-0005-0000-0000-0000A31A0000}"/>
    <cellStyle name="Input 8 2 3 6 7" xfId="7252" xr:uid="{00000000-0005-0000-0000-0000A41A0000}"/>
    <cellStyle name="Input 8 2 3 6 7 2" xfId="7253" xr:uid="{00000000-0005-0000-0000-0000A51A0000}"/>
    <cellStyle name="Input 8 2 3 6 8" xfId="7254" xr:uid="{00000000-0005-0000-0000-0000A61A0000}"/>
    <cellStyle name="Input 8 2 3 6 8 2" xfId="7255" xr:uid="{00000000-0005-0000-0000-0000A71A0000}"/>
    <cellStyle name="Input 8 2 3 6 9" xfId="7256" xr:uid="{00000000-0005-0000-0000-0000A81A0000}"/>
    <cellStyle name="Input 8 2 3 6 9 2" xfId="7257" xr:uid="{00000000-0005-0000-0000-0000A91A0000}"/>
    <cellStyle name="Input 8 2 3 7" xfId="7258" xr:uid="{00000000-0005-0000-0000-0000AA1A0000}"/>
    <cellStyle name="Input 8 2 3 7 2" xfId="7259" xr:uid="{00000000-0005-0000-0000-0000AB1A0000}"/>
    <cellStyle name="Input 8 2 3 8" xfId="7260" xr:uid="{00000000-0005-0000-0000-0000AC1A0000}"/>
    <cellStyle name="Input 8 2 3 8 2" xfId="7261" xr:uid="{00000000-0005-0000-0000-0000AD1A0000}"/>
    <cellStyle name="Input 8 2 3 9" xfId="7262" xr:uid="{00000000-0005-0000-0000-0000AE1A0000}"/>
    <cellStyle name="Input 8 2 3 9 2" xfId="7263" xr:uid="{00000000-0005-0000-0000-0000AF1A0000}"/>
    <cellStyle name="Input 8 2 4" xfId="7264" xr:uid="{00000000-0005-0000-0000-0000B01A0000}"/>
    <cellStyle name="Input 8 2 4 10" xfId="7265" xr:uid="{00000000-0005-0000-0000-0000B11A0000}"/>
    <cellStyle name="Input 8 2 4 10 2" xfId="7266" xr:uid="{00000000-0005-0000-0000-0000B21A0000}"/>
    <cellStyle name="Input 8 2 4 11" xfId="7267" xr:uid="{00000000-0005-0000-0000-0000B31A0000}"/>
    <cellStyle name="Input 8 2 4 11 2" xfId="7268" xr:uid="{00000000-0005-0000-0000-0000B41A0000}"/>
    <cellStyle name="Input 8 2 4 12" xfId="7269" xr:uid="{00000000-0005-0000-0000-0000B51A0000}"/>
    <cellStyle name="Input 8 2 4 12 2" xfId="7270" xr:uid="{00000000-0005-0000-0000-0000B61A0000}"/>
    <cellStyle name="Input 8 2 4 13" xfId="7271" xr:uid="{00000000-0005-0000-0000-0000B71A0000}"/>
    <cellStyle name="Input 8 2 4 13 2" xfId="7272" xr:uid="{00000000-0005-0000-0000-0000B81A0000}"/>
    <cellStyle name="Input 8 2 4 14" xfId="7273" xr:uid="{00000000-0005-0000-0000-0000B91A0000}"/>
    <cellStyle name="Input 8 2 4 14 2" xfId="7274" xr:uid="{00000000-0005-0000-0000-0000BA1A0000}"/>
    <cellStyle name="Input 8 2 4 15" xfId="7275" xr:uid="{00000000-0005-0000-0000-0000BB1A0000}"/>
    <cellStyle name="Input 8 2 4 15 2" xfId="7276" xr:uid="{00000000-0005-0000-0000-0000BC1A0000}"/>
    <cellStyle name="Input 8 2 4 16" xfId="7277" xr:uid="{00000000-0005-0000-0000-0000BD1A0000}"/>
    <cellStyle name="Input 8 2 4 16 2" xfId="7278" xr:uid="{00000000-0005-0000-0000-0000BE1A0000}"/>
    <cellStyle name="Input 8 2 4 17" xfId="7279" xr:uid="{00000000-0005-0000-0000-0000BF1A0000}"/>
    <cellStyle name="Input 8 2 4 17 2" xfId="7280" xr:uid="{00000000-0005-0000-0000-0000C01A0000}"/>
    <cellStyle name="Input 8 2 4 18" xfId="7281" xr:uid="{00000000-0005-0000-0000-0000C11A0000}"/>
    <cellStyle name="Input 8 2 4 18 2" xfId="7282" xr:uid="{00000000-0005-0000-0000-0000C21A0000}"/>
    <cellStyle name="Input 8 2 4 19" xfId="7283" xr:uid="{00000000-0005-0000-0000-0000C31A0000}"/>
    <cellStyle name="Input 8 2 4 19 2" xfId="7284" xr:uid="{00000000-0005-0000-0000-0000C41A0000}"/>
    <cellStyle name="Input 8 2 4 2" xfId="7285" xr:uid="{00000000-0005-0000-0000-0000C51A0000}"/>
    <cellStyle name="Input 8 2 4 2 10" xfId="7286" xr:uid="{00000000-0005-0000-0000-0000C61A0000}"/>
    <cellStyle name="Input 8 2 4 2 10 2" xfId="7287" xr:uid="{00000000-0005-0000-0000-0000C71A0000}"/>
    <cellStyle name="Input 8 2 4 2 11" xfId="7288" xr:uid="{00000000-0005-0000-0000-0000C81A0000}"/>
    <cellStyle name="Input 8 2 4 2 11 2" xfId="7289" xr:uid="{00000000-0005-0000-0000-0000C91A0000}"/>
    <cellStyle name="Input 8 2 4 2 12" xfId="7290" xr:uid="{00000000-0005-0000-0000-0000CA1A0000}"/>
    <cellStyle name="Input 8 2 4 2 12 2" xfId="7291" xr:uid="{00000000-0005-0000-0000-0000CB1A0000}"/>
    <cellStyle name="Input 8 2 4 2 13" xfId="7292" xr:uid="{00000000-0005-0000-0000-0000CC1A0000}"/>
    <cellStyle name="Input 8 2 4 2 13 2" xfId="7293" xr:uid="{00000000-0005-0000-0000-0000CD1A0000}"/>
    <cellStyle name="Input 8 2 4 2 14" xfId="7294" xr:uid="{00000000-0005-0000-0000-0000CE1A0000}"/>
    <cellStyle name="Input 8 2 4 2 14 2" xfId="7295" xr:uid="{00000000-0005-0000-0000-0000CF1A0000}"/>
    <cellStyle name="Input 8 2 4 2 15" xfId="7296" xr:uid="{00000000-0005-0000-0000-0000D01A0000}"/>
    <cellStyle name="Input 8 2 4 2 15 2" xfId="7297" xr:uid="{00000000-0005-0000-0000-0000D11A0000}"/>
    <cellStyle name="Input 8 2 4 2 16" xfId="7298" xr:uid="{00000000-0005-0000-0000-0000D21A0000}"/>
    <cellStyle name="Input 8 2 4 2 16 2" xfId="7299" xr:uid="{00000000-0005-0000-0000-0000D31A0000}"/>
    <cellStyle name="Input 8 2 4 2 17" xfId="7300" xr:uid="{00000000-0005-0000-0000-0000D41A0000}"/>
    <cellStyle name="Input 8 2 4 2 17 2" xfId="7301" xr:uid="{00000000-0005-0000-0000-0000D51A0000}"/>
    <cellStyle name="Input 8 2 4 2 18" xfId="7302" xr:uid="{00000000-0005-0000-0000-0000D61A0000}"/>
    <cellStyle name="Input 8 2 4 2 18 2" xfId="7303" xr:uid="{00000000-0005-0000-0000-0000D71A0000}"/>
    <cellStyle name="Input 8 2 4 2 19" xfId="7304" xr:uid="{00000000-0005-0000-0000-0000D81A0000}"/>
    <cellStyle name="Input 8 2 4 2 2" xfId="7305" xr:uid="{00000000-0005-0000-0000-0000D91A0000}"/>
    <cellStyle name="Input 8 2 4 2 2 2" xfId="7306" xr:uid="{00000000-0005-0000-0000-0000DA1A0000}"/>
    <cellStyle name="Input 8 2 4 2 3" xfId="7307" xr:uid="{00000000-0005-0000-0000-0000DB1A0000}"/>
    <cellStyle name="Input 8 2 4 2 3 2" xfId="7308" xr:uid="{00000000-0005-0000-0000-0000DC1A0000}"/>
    <cellStyle name="Input 8 2 4 2 4" xfId="7309" xr:uid="{00000000-0005-0000-0000-0000DD1A0000}"/>
    <cellStyle name="Input 8 2 4 2 4 2" xfId="7310" xr:uid="{00000000-0005-0000-0000-0000DE1A0000}"/>
    <cellStyle name="Input 8 2 4 2 5" xfId="7311" xr:uid="{00000000-0005-0000-0000-0000DF1A0000}"/>
    <cellStyle name="Input 8 2 4 2 5 2" xfId="7312" xr:uid="{00000000-0005-0000-0000-0000E01A0000}"/>
    <cellStyle name="Input 8 2 4 2 6" xfId="7313" xr:uid="{00000000-0005-0000-0000-0000E11A0000}"/>
    <cellStyle name="Input 8 2 4 2 6 2" xfId="7314" xr:uid="{00000000-0005-0000-0000-0000E21A0000}"/>
    <cellStyle name="Input 8 2 4 2 7" xfId="7315" xr:uid="{00000000-0005-0000-0000-0000E31A0000}"/>
    <cellStyle name="Input 8 2 4 2 7 2" xfId="7316" xr:uid="{00000000-0005-0000-0000-0000E41A0000}"/>
    <cellStyle name="Input 8 2 4 2 8" xfId="7317" xr:uid="{00000000-0005-0000-0000-0000E51A0000}"/>
    <cellStyle name="Input 8 2 4 2 8 2" xfId="7318" xr:uid="{00000000-0005-0000-0000-0000E61A0000}"/>
    <cellStyle name="Input 8 2 4 2 9" xfId="7319" xr:uid="{00000000-0005-0000-0000-0000E71A0000}"/>
    <cellStyle name="Input 8 2 4 2 9 2" xfId="7320" xr:uid="{00000000-0005-0000-0000-0000E81A0000}"/>
    <cellStyle name="Input 8 2 4 20" xfId="7321" xr:uid="{00000000-0005-0000-0000-0000E91A0000}"/>
    <cellStyle name="Input 8 2 4 3" xfId="7322" xr:uid="{00000000-0005-0000-0000-0000EA1A0000}"/>
    <cellStyle name="Input 8 2 4 3 10" xfId="7323" xr:uid="{00000000-0005-0000-0000-0000EB1A0000}"/>
    <cellStyle name="Input 8 2 4 3 10 2" xfId="7324" xr:uid="{00000000-0005-0000-0000-0000EC1A0000}"/>
    <cellStyle name="Input 8 2 4 3 11" xfId="7325" xr:uid="{00000000-0005-0000-0000-0000ED1A0000}"/>
    <cellStyle name="Input 8 2 4 3 11 2" xfId="7326" xr:uid="{00000000-0005-0000-0000-0000EE1A0000}"/>
    <cellStyle name="Input 8 2 4 3 12" xfId="7327" xr:uid="{00000000-0005-0000-0000-0000EF1A0000}"/>
    <cellStyle name="Input 8 2 4 3 12 2" xfId="7328" xr:uid="{00000000-0005-0000-0000-0000F01A0000}"/>
    <cellStyle name="Input 8 2 4 3 13" xfId="7329" xr:uid="{00000000-0005-0000-0000-0000F11A0000}"/>
    <cellStyle name="Input 8 2 4 3 13 2" xfId="7330" xr:uid="{00000000-0005-0000-0000-0000F21A0000}"/>
    <cellStyle name="Input 8 2 4 3 14" xfId="7331" xr:uid="{00000000-0005-0000-0000-0000F31A0000}"/>
    <cellStyle name="Input 8 2 4 3 14 2" xfId="7332" xr:uid="{00000000-0005-0000-0000-0000F41A0000}"/>
    <cellStyle name="Input 8 2 4 3 15" xfId="7333" xr:uid="{00000000-0005-0000-0000-0000F51A0000}"/>
    <cellStyle name="Input 8 2 4 3 15 2" xfId="7334" xr:uid="{00000000-0005-0000-0000-0000F61A0000}"/>
    <cellStyle name="Input 8 2 4 3 16" xfId="7335" xr:uid="{00000000-0005-0000-0000-0000F71A0000}"/>
    <cellStyle name="Input 8 2 4 3 16 2" xfId="7336" xr:uid="{00000000-0005-0000-0000-0000F81A0000}"/>
    <cellStyle name="Input 8 2 4 3 17" xfId="7337" xr:uid="{00000000-0005-0000-0000-0000F91A0000}"/>
    <cellStyle name="Input 8 2 4 3 17 2" xfId="7338" xr:uid="{00000000-0005-0000-0000-0000FA1A0000}"/>
    <cellStyle name="Input 8 2 4 3 18" xfId="7339" xr:uid="{00000000-0005-0000-0000-0000FB1A0000}"/>
    <cellStyle name="Input 8 2 4 3 2" xfId="7340" xr:uid="{00000000-0005-0000-0000-0000FC1A0000}"/>
    <cellStyle name="Input 8 2 4 3 2 2" xfId="7341" xr:uid="{00000000-0005-0000-0000-0000FD1A0000}"/>
    <cellStyle name="Input 8 2 4 3 3" xfId="7342" xr:uid="{00000000-0005-0000-0000-0000FE1A0000}"/>
    <cellStyle name="Input 8 2 4 3 3 2" xfId="7343" xr:uid="{00000000-0005-0000-0000-0000FF1A0000}"/>
    <cellStyle name="Input 8 2 4 3 4" xfId="7344" xr:uid="{00000000-0005-0000-0000-0000001B0000}"/>
    <cellStyle name="Input 8 2 4 3 4 2" xfId="7345" xr:uid="{00000000-0005-0000-0000-0000011B0000}"/>
    <cellStyle name="Input 8 2 4 3 5" xfId="7346" xr:uid="{00000000-0005-0000-0000-0000021B0000}"/>
    <cellStyle name="Input 8 2 4 3 5 2" xfId="7347" xr:uid="{00000000-0005-0000-0000-0000031B0000}"/>
    <cellStyle name="Input 8 2 4 3 6" xfId="7348" xr:uid="{00000000-0005-0000-0000-0000041B0000}"/>
    <cellStyle name="Input 8 2 4 3 6 2" xfId="7349" xr:uid="{00000000-0005-0000-0000-0000051B0000}"/>
    <cellStyle name="Input 8 2 4 3 7" xfId="7350" xr:uid="{00000000-0005-0000-0000-0000061B0000}"/>
    <cellStyle name="Input 8 2 4 3 7 2" xfId="7351" xr:uid="{00000000-0005-0000-0000-0000071B0000}"/>
    <cellStyle name="Input 8 2 4 3 8" xfId="7352" xr:uid="{00000000-0005-0000-0000-0000081B0000}"/>
    <cellStyle name="Input 8 2 4 3 8 2" xfId="7353" xr:uid="{00000000-0005-0000-0000-0000091B0000}"/>
    <cellStyle name="Input 8 2 4 3 9" xfId="7354" xr:uid="{00000000-0005-0000-0000-00000A1B0000}"/>
    <cellStyle name="Input 8 2 4 3 9 2" xfId="7355" xr:uid="{00000000-0005-0000-0000-00000B1B0000}"/>
    <cellStyle name="Input 8 2 4 4" xfId="7356" xr:uid="{00000000-0005-0000-0000-00000C1B0000}"/>
    <cellStyle name="Input 8 2 4 4 10" xfId="7357" xr:uid="{00000000-0005-0000-0000-00000D1B0000}"/>
    <cellStyle name="Input 8 2 4 4 10 2" xfId="7358" xr:uid="{00000000-0005-0000-0000-00000E1B0000}"/>
    <cellStyle name="Input 8 2 4 4 11" xfId="7359" xr:uid="{00000000-0005-0000-0000-00000F1B0000}"/>
    <cellStyle name="Input 8 2 4 4 11 2" xfId="7360" xr:uid="{00000000-0005-0000-0000-0000101B0000}"/>
    <cellStyle name="Input 8 2 4 4 12" xfId="7361" xr:uid="{00000000-0005-0000-0000-0000111B0000}"/>
    <cellStyle name="Input 8 2 4 4 12 2" xfId="7362" xr:uid="{00000000-0005-0000-0000-0000121B0000}"/>
    <cellStyle name="Input 8 2 4 4 13" xfId="7363" xr:uid="{00000000-0005-0000-0000-0000131B0000}"/>
    <cellStyle name="Input 8 2 4 4 13 2" xfId="7364" xr:uid="{00000000-0005-0000-0000-0000141B0000}"/>
    <cellStyle name="Input 8 2 4 4 14" xfId="7365" xr:uid="{00000000-0005-0000-0000-0000151B0000}"/>
    <cellStyle name="Input 8 2 4 4 14 2" xfId="7366" xr:uid="{00000000-0005-0000-0000-0000161B0000}"/>
    <cellStyle name="Input 8 2 4 4 15" xfId="7367" xr:uid="{00000000-0005-0000-0000-0000171B0000}"/>
    <cellStyle name="Input 8 2 4 4 15 2" xfId="7368" xr:uid="{00000000-0005-0000-0000-0000181B0000}"/>
    <cellStyle name="Input 8 2 4 4 16" xfId="7369" xr:uid="{00000000-0005-0000-0000-0000191B0000}"/>
    <cellStyle name="Input 8 2 4 4 2" xfId="7370" xr:uid="{00000000-0005-0000-0000-00001A1B0000}"/>
    <cellStyle name="Input 8 2 4 4 2 2" xfId="7371" xr:uid="{00000000-0005-0000-0000-00001B1B0000}"/>
    <cellStyle name="Input 8 2 4 4 3" xfId="7372" xr:uid="{00000000-0005-0000-0000-00001C1B0000}"/>
    <cellStyle name="Input 8 2 4 4 3 2" xfId="7373" xr:uid="{00000000-0005-0000-0000-00001D1B0000}"/>
    <cellStyle name="Input 8 2 4 4 4" xfId="7374" xr:uid="{00000000-0005-0000-0000-00001E1B0000}"/>
    <cellStyle name="Input 8 2 4 4 4 2" xfId="7375" xr:uid="{00000000-0005-0000-0000-00001F1B0000}"/>
    <cellStyle name="Input 8 2 4 4 5" xfId="7376" xr:uid="{00000000-0005-0000-0000-0000201B0000}"/>
    <cellStyle name="Input 8 2 4 4 5 2" xfId="7377" xr:uid="{00000000-0005-0000-0000-0000211B0000}"/>
    <cellStyle name="Input 8 2 4 4 6" xfId="7378" xr:uid="{00000000-0005-0000-0000-0000221B0000}"/>
    <cellStyle name="Input 8 2 4 4 6 2" xfId="7379" xr:uid="{00000000-0005-0000-0000-0000231B0000}"/>
    <cellStyle name="Input 8 2 4 4 7" xfId="7380" xr:uid="{00000000-0005-0000-0000-0000241B0000}"/>
    <cellStyle name="Input 8 2 4 4 7 2" xfId="7381" xr:uid="{00000000-0005-0000-0000-0000251B0000}"/>
    <cellStyle name="Input 8 2 4 4 8" xfId="7382" xr:uid="{00000000-0005-0000-0000-0000261B0000}"/>
    <cellStyle name="Input 8 2 4 4 8 2" xfId="7383" xr:uid="{00000000-0005-0000-0000-0000271B0000}"/>
    <cellStyle name="Input 8 2 4 4 9" xfId="7384" xr:uid="{00000000-0005-0000-0000-0000281B0000}"/>
    <cellStyle name="Input 8 2 4 4 9 2" xfId="7385" xr:uid="{00000000-0005-0000-0000-0000291B0000}"/>
    <cellStyle name="Input 8 2 4 5" xfId="7386" xr:uid="{00000000-0005-0000-0000-00002A1B0000}"/>
    <cellStyle name="Input 8 2 4 5 10" xfId="7387" xr:uid="{00000000-0005-0000-0000-00002B1B0000}"/>
    <cellStyle name="Input 8 2 4 5 10 2" xfId="7388" xr:uid="{00000000-0005-0000-0000-00002C1B0000}"/>
    <cellStyle name="Input 8 2 4 5 11" xfId="7389" xr:uid="{00000000-0005-0000-0000-00002D1B0000}"/>
    <cellStyle name="Input 8 2 4 5 11 2" xfId="7390" xr:uid="{00000000-0005-0000-0000-00002E1B0000}"/>
    <cellStyle name="Input 8 2 4 5 12" xfId="7391" xr:uid="{00000000-0005-0000-0000-00002F1B0000}"/>
    <cellStyle name="Input 8 2 4 5 12 2" xfId="7392" xr:uid="{00000000-0005-0000-0000-0000301B0000}"/>
    <cellStyle name="Input 8 2 4 5 13" xfId="7393" xr:uid="{00000000-0005-0000-0000-0000311B0000}"/>
    <cellStyle name="Input 8 2 4 5 13 2" xfId="7394" xr:uid="{00000000-0005-0000-0000-0000321B0000}"/>
    <cellStyle name="Input 8 2 4 5 14" xfId="7395" xr:uid="{00000000-0005-0000-0000-0000331B0000}"/>
    <cellStyle name="Input 8 2 4 5 14 2" xfId="7396" xr:uid="{00000000-0005-0000-0000-0000341B0000}"/>
    <cellStyle name="Input 8 2 4 5 15" xfId="7397" xr:uid="{00000000-0005-0000-0000-0000351B0000}"/>
    <cellStyle name="Input 8 2 4 5 15 2" xfId="7398" xr:uid="{00000000-0005-0000-0000-0000361B0000}"/>
    <cellStyle name="Input 8 2 4 5 16" xfId="7399" xr:uid="{00000000-0005-0000-0000-0000371B0000}"/>
    <cellStyle name="Input 8 2 4 5 2" xfId="7400" xr:uid="{00000000-0005-0000-0000-0000381B0000}"/>
    <cellStyle name="Input 8 2 4 5 2 2" xfId="7401" xr:uid="{00000000-0005-0000-0000-0000391B0000}"/>
    <cellStyle name="Input 8 2 4 5 3" xfId="7402" xr:uid="{00000000-0005-0000-0000-00003A1B0000}"/>
    <cellStyle name="Input 8 2 4 5 3 2" xfId="7403" xr:uid="{00000000-0005-0000-0000-00003B1B0000}"/>
    <cellStyle name="Input 8 2 4 5 4" xfId="7404" xr:uid="{00000000-0005-0000-0000-00003C1B0000}"/>
    <cellStyle name="Input 8 2 4 5 4 2" xfId="7405" xr:uid="{00000000-0005-0000-0000-00003D1B0000}"/>
    <cellStyle name="Input 8 2 4 5 5" xfId="7406" xr:uid="{00000000-0005-0000-0000-00003E1B0000}"/>
    <cellStyle name="Input 8 2 4 5 5 2" xfId="7407" xr:uid="{00000000-0005-0000-0000-00003F1B0000}"/>
    <cellStyle name="Input 8 2 4 5 6" xfId="7408" xr:uid="{00000000-0005-0000-0000-0000401B0000}"/>
    <cellStyle name="Input 8 2 4 5 6 2" xfId="7409" xr:uid="{00000000-0005-0000-0000-0000411B0000}"/>
    <cellStyle name="Input 8 2 4 5 7" xfId="7410" xr:uid="{00000000-0005-0000-0000-0000421B0000}"/>
    <cellStyle name="Input 8 2 4 5 7 2" xfId="7411" xr:uid="{00000000-0005-0000-0000-0000431B0000}"/>
    <cellStyle name="Input 8 2 4 5 8" xfId="7412" xr:uid="{00000000-0005-0000-0000-0000441B0000}"/>
    <cellStyle name="Input 8 2 4 5 8 2" xfId="7413" xr:uid="{00000000-0005-0000-0000-0000451B0000}"/>
    <cellStyle name="Input 8 2 4 5 9" xfId="7414" xr:uid="{00000000-0005-0000-0000-0000461B0000}"/>
    <cellStyle name="Input 8 2 4 5 9 2" xfId="7415" xr:uid="{00000000-0005-0000-0000-0000471B0000}"/>
    <cellStyle name="Input 8 2 4 6" xfId="7416" xr:uid="{00000000-0005-0000-0000-0000481B0000}"/>
    <cellStyle name="Input 8 2 4 6 10" xfId="7417" xr:uid="{00000000-0005-0000-0000-0000491B0000}"/>
    <cellStyle name="Input 8 2 4 6 10 2" xfId="7418" xr:uid="{00000000-0005-0000-0000-00004A1B0000}"/>
    <cellStyle name="Input 8 2 4 6 11" xfId="7419" xr:uid="{00000000-0005-0000-0000-00004B1B0000}"/>
    <cellStyle name="Input 8 2 4 6 11 2" xfId="7420" xr:uid="{00000000-0005-0000-0000-00004C1B0000}"/>
    <cellStyle name="Input 8 2 4 6 12" xfId="7421" xr:uid="{00000000-0005-0000-0000-00004D1B0000}"/>
    <cellStyle name="Input 8 2 4 6 12 2" xfId="7422" xr:uid="{00000000-0005-0000-0000-00004E1B0000}"/>
    <cellStyle name="Input 8 2 4 6 13" xfId="7423" xr:uid="{00000000-0005-0000-0000-00004F1B0000}"/>
    <cellStyle name="Input 8 2 4 6 13 2" xfId="7424" xr:uid="{00000000-0005-0000-0000-0000501B0000}"/>
    <cellStyle name="Input 8 2 4 6 14" xfId="7425" xr:uid="{00000000-0005-0000-0000-0000511B0000}"/>
    <cellStyle name="Input 8 2 4 6 14 2" xfId="7426" xr:uid="{00000000-0005-0000-0000-0000521B0000}"/>
    <cellStyle name="Input 8 2 4 6 15" xfId="7427" xr:uid="{00000000-0005-0000-0000-0000531B0000}"/>
    <cellStyle name="Input 8 2 4 6 2" xfId="7428" xr:uid="{00000000-0005-0000-0000-0000541B0000}"/>
    <cellStyle name="Input 8 2 4 6 2 2" xfId="7429" xr:uid="{00000000-0005-0000-0000-0000551B0000}"/>
    <cellStyle name="Input 8 2 4 6 3" xfId="7430" xr:uid="{00000000-0005-0000-0000-0000561B0000}"/>
    <cellStyle name="Input 8 2 4 6 3 2" xfId="7431" xr:uid="{00000000-0005-0000-0000-0000571B0000}"/>
    <cellStyle name="Input 8 2 4 6 4" xfId="7432" xr:uid="{00000000-0005-0000-0000-0000581B0000}"/>
    <cellStyle name="Input 8 2 4 6 4 2" xfId="7433" xr:uid="{00000000-0005-0000-0000-0000591B0000}"/>
    <cellStyle name="Input 8 2 4 6 5" xfId="7434" xr:uid="{00000000-0005-0000-0000-00005A1B0000}"/>
    <cellStyle name="Input 8 2 4 6 5 2" xfId="7435" xr:uid="{00000000-0005-0000-0000-00005B1B0000}"/>
    <cellStyle name="Input 8 2 4 6 6" xfId="7436" xr:uid="{00000000-0005-0000-0000-00005C1B0000}"/>
    <cellStyle name="Input 8 2 4 6 6 2" xfId="7437" xr:uid="{00000000-0005-0000-0000-00005D1B0000}"/>
    <cellStyle name="Input 8 2 4 6 7" xfId="7438" xr:uid="{00000000-0005-0000-0000-00005E1B0000}"/>
    <cellStyle name="Input 8 2 4 6 7 2" xfId="7439" xr:uid="{00000000-0005-0000-0000-00005F1B0000}"/>
    <cellStyle name="Input 8 2 4 6 8" xfId="7440" xr:uid="{00000000-0005-0000-0000-0000601B0000}"/>
    <cellStyle name="Input 8 2 4 6 8 2" xfId="7441" xr:uid="{00000000-0005-0000-0000-0000611B0000}"/>
    <cellStyle name="Input 8 2 4 6 9" xfId="7442" xr:uid="{00000000-0005-0000-0000-0000621B0000}"/>
    <cellStyle name="Input 8 2 4 6 9 2" xfId="7443" xr:uid="{00000000-0005-0000-0000-0000631B0000}"/>
    <cellStyle name="Input 8 2 4 7" xfId="7444" xr:uid="{00000000-0005-0000-0000-0000641B0000}"/>
    <cellStyle name="Input 8 2 4 7 2" xfId="7445" xr:uid="{00000000-0005-0000-0000-0000651B0000}"/>
    <cellStyle name="Input 8 2 4 8" xfId="7446" xr:uid="{00000000-0005-0000-0000-0000661B0000}"/>
    <cellStyle name="Input 8 2 4 8 2" xfId="7447" xr:uid="{00000000-0005-0000-0000-0000671B0000}"/>
    <cellStyle name="Input 8 2 4 9" xfId="7448" xr:uid="{00000000-0005-0000-0000-0000681B0000}"/>
    <cellStyle name="Input 8 2 4 9 2" xfId="7449" xr:uid="{00000000-0005-0000-0000-0000691B0000}"/>
    <cellStyle name="Input 8 2 5" xfId="7450" xr:uid="{00000000-0005-0000-0000-00006A1B0000}"/>
    <cellStyle name="Input 8 2 5 10" xfId="7451" xr:uid="{00000000-0005-0000-0000-00006B1B0000}"/>
    <cellStyle name="Input 8 2 5 10 2" xfId="7452" xr:uid="{00000000-0005-0000-0000-00006C1B0000}"/>
    <cellStyle name="Input 8 2 5 11" xfId="7453" xr:uid="{00000000-0005-0000-0000-00006D1B0000}"/>
    <cellStyle name="Input 8 2 5 11 2" xfId="7454" xr:uid="{00000000-0005-0000-0000-00006E1B0000}"/>
    <cellStyle name="Input 8 2 5 12" xfId="7455" xr:uid="{00000000-0005-0000-0000-00006F1B0000}"/>
    <cellStyle name="Input 8 2 5 12 2" xfId="7456" xr:uid="{00000000-0005-0000-0000-0000701B0000}"/>
    <cellStyle name="Input 8 2 5 13" xfId="7457" xr:uid="{00000000-0005-0000-0000-0000711B0000}"/>
    <cellStyle name="Input 8 2 5 13 2" xfId="7458" xr:uid="{00000000-0005-0000-0000-0000721B0000}"/>
    <cellStyle name="Input 8 2 5 14" xfId="7459" xr:uid="{00000000-0005-0000-0000-0000731B0000}"/>
    <cellStyle name="Input 8 2 5 14 2" xfId="7460" xr:uid="{00000000-0005-0000-0000-0000741B0000}"/>
    <cellStyle name="Input 8 2 5 15" xfId="7461" xr:uid="{00000000-0005-0000-0000-0000751B0000}"/>
    <cellStyle name="Input 8 2 5 15 2" xfId="7462" xr:uid="{00000000-0005-0000-0000-0000761B0000}"/>
    <cellStyle name="Input 8 2 5 16" xfId="7463" xr:uid="{00000000-0005-0000-0000-0000771B0000}"/>
    <cellStyle name="Input 8 2 5 16 2" xfId="7464" xr:uid="{00000000-0005-0000-0000-0000781B0000}"/>
    <cellStyle name="Input 8 2 5 17" xfId="7465" xr:uid="{00000000-0005-0000-0000-0000791B0000}"/>
    <cellStyle name="Input 8 2 5 17 2" xfId="7466" xr:uid="{00000000-0005-0000-0000-00007A1B0000}"/>
    <cellStyle name="Input 8 2 5 18" xfId="7467" xr:uid="{00000000-0005-0000-0000-00007B1B0000}"/>
    <cellStyle name="Input 8 2 5 18 2" xfId="7468" xr:uid="{00000000-0005-0000-0000-00007C1B0000}"/>
    <cellStyle name="Input 8 2 5 19" xfId="7469" xr:uid="{00000000-0005-0000-0000-00007D1B0000}"/>
    <cellStyle name="Input 8 2 5 2" xfId="7470" xr:uid="{00000000-0005-0000-0000-00007E1B0000}"/>
    <cellStyle name="Input 8 2 5 2 10" xfId="7471" xr:uid="{00000000-0005-0000-0000-00007F1B0000}"/>
    <cellStyle name="Input 8 2 5 2 10 2" xfId="7472" xr:uid="{00000000-0005-0000-0000-0000801B0000}"/>
    <cellStyle name="Input 8 2 5 2 11" xfId="7473" xr:uid="{00000000-0005-0000-0000-0000811B0000}"/>
    <cellStyle name="Input 8 2 5 2 11 2" xfId="7474" xr:uid="{00000000-0005-0000-0000-0000821B0000}"/>
    <cellStyle name="Input 8 2 5 2 12" xfId="7475" xr:uid="{00000000-0005-0000-0000-0000831B0000}"/>
    <cellStyle name="Input 8 2 5 2 12 2" xfId="7476" xr:uid="{00000000-0005-0000-0000-0000841B0000}"/>
    <cellStyle name="Input 8 2 5 2 13" xfId="7477" xr:uid="{00000000-0005-0000-0000-0000851B0000}"/>
    <cellStyle name="Input 8 2 5 2 13 2" xfId="7478" xr:uid="{00000000-0005-0000-0000-0000861B0000}"/>
    <cellStyle name="Input 8 2 5 2 14" xfId="7479" xr:uid="{00000000-0005-0000-0000-0000871B0000}"/>
    <cellStyle name="Input 8 2 5 2 14 2" xfId="7480" xr:uid="{00000000-0005-0000-0000-0000881B0000}"/>
    <cellStyle name="Input 8 2 5 2 15" xfId="7481" xr:uid="{00000000-0005-0000-0000-0000891B0000}"/>
    <cellStyle name="Input 8 2 5 2 15 2" xfId="7482" xr:uid="{00000000-0005-0000-0000-00008A1B0000}"/>
    <cellStyle name="Input 8 2 5 2 16" xfId="7483" xr:uid="{00000000-0005-0000-0000-00008B1B0000}"/>
    <cellStyle name="Input 8 2 5 2 16 2" xfId="7484" xr:uid="{00000000-0005-0000-0000-00008C1B0000}"/>
    <cellStyle name="Input 8 2 5 2 17" xfId="7485" xr:uid="{00000000-0005-0000-0000-00008D1B0000}"/>
    <cellStyle name="Input 8 2 5 2 17 2" xfId="7486" xr:uid="{00000000-0005-0000-0000-00008E1B0000}"/>
    <cellStyle name="Input 8 2 5 2 18" xfId="7487" xr:uid="{00000000-0005-0000-0000-00008F1B0000}"/>
    <cellStyle name="Input 8 2 5 2 2" xfId="7488" xr:uid="{00000000-0005-0000-0000-0000901B0000}"/>
    <cellStyle name="Input 8 2 5 2 2 2" xfId="7489" xr:uid="{00000000-0005-0000-0000-0000911B0000}"/>
    <cellStyle name="Input 8 2 5 2 3" xfId="7490" xr:uid="{00000000-0005-0000-0000-0000921B0000}"/>
    <cellStyle name="Input 8 2 5 2 3 2" xfId="7491" xr:uid="{00000000-0005-0000-0000-0000931B0000}"/>
    <cellStyle name="Input 8 2 5 2 4" xfId="7492" xr:uid="{00000000-0005-0000-0000-0000941B0000}"/>
    <cellStyle name="Input 8 2 5 2 4 2" xfId="7493" xr:uid="{00000000-0005-0000-0000-0000951B0000}"/>
    <cellStyle name="Input 8 2 5 2 5" xfId="7494" xr:uid="{00000000-0005-0000-0000-0000961B0000}"/>
    <cellStyle name="Input 8 2 5 2 5 2" xfId="7495" xr:uid="{00000000-0005-0000-0000-0000971B0000}"/>
    <cellStyle name="Input 8 2 5 2 6" xfId="7496" xr:uid="{00000000-0005-0000-0000-0000981B0000}"/>
    <cellStyle name="Input 8 2 5 2 6 2" xfId="7497" xr:uid="{00000000-0005-0000-0000-0000991B0000}"/>
    <cellStyle name="Input 8 2 5 2 7" xfId="7498" xr:uid="{00000000-0005-0000-0000-00009A1B0000}"/>
    <cellStyle name="Input 8 2 5 2 7 2" xfId="7499" xr:uid="{00000000-0005-0000-0000-00009B1B0000}"/>
    <cellStyle name="Input 8 2 5 2 8" xfId="7500" xr:uid="{00000000-0005-0000-0000-00009C1B0000}"/>
    <cellStyle name="Input 8 2 5 2 8 2" xfId="7501" xr:uid="{00000000-0005-0000-0000-00009D1B0000}"/>
    <cellStyle name="Input 8 2 5 2 9" xfId="7502" xr:uid="{00000000-0005-0000-0000-00009E1B0000}"/>
    <cellStyle name="Input 8 2 5 2 9 2" xfId="7503" xr:uid="{00000000-0005-0000-0000-00009F1B0000}"/>
    <cellStyle name="Input 8 2 5 3" xfId="7504" xr:uid="{00000000-0005-0000-0000-0000A01B0000}"/>
    <cellStyle name="Input 8 2 5 3 10" xfId="7505" xr:uid="{00000000-0005-0000-0000-0000A11B0000}"/>
    <cellStyle name="Input 8 2 5 3 10 2" xfId="7506" xr:uid="{00000000-0005-0000-0000-0000A21B0000}"/>
    <cellStyle name="Input 8 2 5 3 11" xfId="7507" xr:uid="{00000000-0005-0000-0000-0000A31B0000}"/>
    <cellStyle name="Input 8 2 5 3 11 2" xfId="7508" xr:uid="{00000000-0005-0000-0000-0000A41B0000}"/>
    <cellStyle name="Input 8 2 5 3 12" xfId="7509" xr:uid="{00000000-0005-0000-0000-0000A51B0000}"/>
    <cellStyle name="Input 8 2 5 3 12 2" xfId="7510" xr:uid="{00000000-0005-0000-0000-0000A61B0000}"/>
    <cellStyle name="Input 8 2 5 3 13" xfId="7511" xr:uid="{00000000-0005-0000-0000-0000A71B0000}"/>
    <cellStyle name="Input 8 2 5 3 13 2" xfId="7512" xr:uid="{00000000-0005-0000-0000-0000A81B0000}"/>
    <cellStyle name="Input 8 2 5 3 14" xfId="7513" xr:uid="{00000000-0005-0000-0000-0000A91B0000}"/>
    <cellStyle name="Input 8 2 5 3 14 2" xfId="7514" xr:uid="{00000000-0005-0000-0000-0000AA1B0000}"/>
    <cellStyle name="Input 8 2 5 3 15" xfId="7515" xr:uid="{00000000-0005-0000-0000-0000AB1B0000}"/>
    <cellStyle name="Input 8 2 5 3 15 2" xfId="7516" xr:uid="{00000000-0005-0000-0000-0000AC1B0000}"/>
    <cellStyle name="Input 8 2 5 3 16" xfId="7517" xr:uid="{00000000-0005-0000-0000-0000AD1B0000}"/>
    <cellStyle name="Input 8 2 5 3 2" xfId="7518" xr:uid="{00000000-0005-0000-0000-0000AE1B0000}"/>
    <cellStyle name="Input 8 2 5 3 2 2" xfId="7519" xr:uid="{00000000-0005-0000-0000-0000AF1B0000}"/>
    <cellStyle name="Input 8 2 5 3 3" xfId="7520" xr:uid="{00000000-0005-0000-0000-0000B01B0000}"/>
    <cellStyle name="Input 8 2 5 3 3 2" xfId="7521" xr:uid="{00000000-0005-0000-0000-0000B11B0000}"/>
    <cellStyle name="Input 8 2 5 3 4" xfId="7522" xr:uid="{00000000-0005-0000-0000-0000B21B0000}"/>
    <cellStyle name="Input 8 2 5 3 4 2" xfId="7523" xr:uid="{00000000-0005-0000-0000-0000B31B0000}"/>
    <cellStyle name="Input 8 2 5 3 5" xfId="7524" xr:uid="{00000000-0005-0000-0000-0000B41B0000}"/>
    <cellStyle name="Input 8 2 5 3 5 2" xfId="7525" xr:uid="{00000000-0005-0000-0000-0000B51B0000}"/>
    <cellStyle name="Input 8 2 5 3 6" xfId="7526" xr:uid="{00000000-0005-0000-0000-0000B61B0000}"/>
    <cellStyle name="Input 8 2 5 3 6 2" xfId="7527" xr:uid="{00000000-0005-0000-0000-0000B71B0000}"/>
    <cellStyle name="Input 8 2 5 3 7" xfId="7528" xr:uid="{00000000-0005-0000-0000-0000B81B0000}"/>
    <cellStyle name="Input 8 2 5 3 7 2" xfId="7529" xr:uid="{00000000-0005-0000-0000-0000B91B0000}"/>
    <cellStyle name="Input 8 2 5 3 8" xfId="7530" xr:uid="{00000000-0005-0000-0000-0000BA1B0000}"/>
    <cellStyle name="Input 8 2 5 3 8 2" xfId="7531" xr:uid="{00000000-0005-0000-0000-0000BB1B0000}"/>
    <cellStyle name="Input 8 2 5 3 9" xfId="7532" xr:uid="{00000000-0005-0000-0000-0000BC1B0000}"/>
    <cellStyle name="Input 8 2 5 3 9 2" xfId="7533" xr:uid="{00000000-0005-0000-0000-0000BD1B0000}"/>
    <cellStyle name="Input 8 2 5 4" xfId="7534" xr:uid="{00000000-0005-0000-0000-0000BE1B0000}"/>
    <cellStyle name="Input 8 2 5 4 10" xfId="7535" xr:uid="{00000000-0005-0000-0000-0000BF1B0000}"/>
    <cellStyle name="Input 8 2 5 4 10 2" xfId="7536" xr:uid="{00000000-0005-0000-0000-0000C01B0000}"/>
    <cellStyle name="Input 8 2 5 4 11" xfId="7537" xr:uid="{00000000-0005-0000-0000-0000C11B0000}"/>
    <cellStyle name="Input 8 2 5 4 11 2" xfId="7538" xr:uid="{00000000-0005-0000-0000-0000C21B0000}"/>
    <cellStyle name="Input 8 2 5 4 12" xfId="7539" xr:uid="{00000000-0005-0000-0000-0000C31B0000}"/>
    <cellStyle name="Input 8 2 5 4 12 2" xfId="7540" xr:uid="{00000000-0005-0000-0000-0000C41B0000}"/>
    <cellStyle name="Input 8 2 5 4 13" xfId="7541" xr:uid="{00000000-0005-0000-0000-0000C51B0000}"/>
    <cellStyle name="Input 8 2 5 4 13 2" xfId="7542" xr:uid="{00000000-0005-0000-0000-0000C61B0000}"/>
    <cellStyle name="Input 8 2 5 4 14" xfId="7543" xr:uid="{00000000-0005-0000-0000-0000C71B0000}"/>
    <cellStyle name="Input 8 2 5 4 14 2" xfId="7544" xr:uid="{00000000-0005-0000-0000-0000C81B0000}"/>
    <cellStyle name="Input 8 2 5 4 15" xfId="7545" xr:uid="{00000000-0005-0000-0000-0000C91B0000}"/>
    <cellStyle name="Input 8 2 5 4 15 2" xfId="7546" xr:uid="{00000000-0005-0000-0000-0000CA1B0000}"/>
    <cellStyle name="Input 8 2 5 4 16" xfId="7547" xr:uid="{00000000-0005-0000-0000-0000CB1B0000}"/>
    <cellStyle name="Input 8 2 5 4 2" xfId="7548" xr:uid="{00000000-0005-0000-0000-0000CC1B0000}"/>
    <cellStyle name="Input 8 2 5 4 2 2" xfId="7549" xr:uid="{00000000-0005-0000-0000-0000CD1B0000}"/>
    <cellStyle name="Input 8 2 5 4 3" xfId="7550" xr:uid="{00000000-0005-0000-0000-0000CE1B0000}"/>
    <cellStyle name="Input 8 2 5 4 3 2" xfId="7551" xr:uid="{00000000-0005-0000-0000-0000CF1B0000}"/>
    <cellStyle name="Input 8 2 5 4 4" xfId="7552" xr:uid="{00000000-0005-0000-0000-0000D01B0000}"/>
    <cellStyle name="Input 8 2 5 4 4 2" xfId="7553" xr:uid="{00000000-0005-0000-0000-0000D11B0000}"/>
    <cellStyle name="Input 8 2 5 4 5" xfId="7554" xr:uid="{00000000-0005-0000-0000-0000D21B0000}"/>
    <cellStyle name="Input 8 2 5 4 5 2" xfId="7555" xr:uid="{00000000-0005-0000-0000-0000D31B0000}"/>
    <cellStyle name="Input 8 2 5 4 6" xfId="7556" xr:uid="{00000000-0005-0000-0000-0000D41B0000}"/>
    <cellStyle name="Input 8 2 5 4 6 2" xfId="7557" xr:uid="{00000000-0005-0000-0000-0000D51B0000}"/>
    <cellStyle name="Input 8 2 5 4 7" xfId="7558" xr:uid="{00000000-0005-0000-0000-0000D61B0000}"/>
    <cellStyle name="Input 8 2 5 4 7 2" xfId="7559" xr:uid="{00000000-0005-0000-0000-0000D71B0000}"/>
    <cellStyle name="Input 8 2 5 4 8" xfId="7560" xr:uid="{00000000-0005-0000-0000-0000D81B0000}"/>
    <cellStyle name="Input 8 2 5 4 8 2" xfId="7561" xr:uid="{00000000-0005-0000-0000-0000D91B0000}"/>
    <cellStyle name="Input 8 2 5 4 9" xfId="7562" xr:uid="{00000000-0005-0000-0000-0000DA1B0000}"/>
    <cellStyle name="Input 8 2 5 4 9 2" xfId="7563" xr:uid="{00000000-0005-0000-0000-0000DB1B0000}"/>
    <cellStyle name="Input 8 2 5 5" xfId="7564" xr:uid="{00000000-0005-0000-0000-0000DC1B0000}"/>
    <cellStyle name="Input 8 2 5 5 10" xfId="7565" xr:uid="{00000000-0005-0000-0000-0000DD1B0000}"/>
    <cellStyle name="Input 8 2 5 5 10 2" xfId="7566" xr:uid="{00000000-0005-0000-0000-0000DE1B0000}"/>
    <cellStyle name="Input 8 2 5 5 11" xfId="7567" xr:uid="{00000000-0005-0000-0000-0000DF1B0000}"/>
    <cellStyle name="Input 8 2 5 5 11 2" xfId="7568" xr:uid="{00000000-0005-0000-0000-0000E01B0000}"/>
    <cellStyle name="Input 8 2 5 5 12" xfId="7569" xr:uid="{00000000-0005-0000-0000-0000E11B0000}"/>
    <cellStyle name="Input 8 2 5 5 12 2" xfId="7570" xr:uid="{00000000-0005-0000-0000-0000E21B0000}"/>
    <cellStyle name="Input 8 2 5 5 13" xfId="7571" xr:uid="{00000000-0005-0000-0000-0000E31B0000}"/>
    <cellStyle name="Input 8 2 5 5 13 2" xfId="7572" xr:uid="{00000000-0005-0000-0000-0000E41B0000}"/>
    <cellStyle name="Input 8 2 5 5 14" xfId="7573" xr:uid="{00000000-0005-0000-0000-0000E51B0000}"/>
    <cellStyle name="Input 8 2 5 5 14 2" xfId="7574" xr:uid="{00000000-0005-0000-0000-0000E61B0000}"/>
    <cellStyle name="Input 8 2 5 5 15" xfId="7575" xr:uid="{00000000-0005-0000-0000-0000E71B0000}"/>
    <cellStyle name="Input 8 2 5 5 2" xfId="7576" xr:uid="{00000000-0005-0000-0000-0000E81B0000}"/>
    <cellStyle name="Input 8 2 5 5 2 2" xfId="7577" xr:uid="{00000000-0005-0000-0000-0000E91B0000}"/>
    <cellStyle name="Input 8 2 5 5 3" xfId="7578" xr:uid="{00000000-0005-0000-0000-0000EA1B0000}"/>
    <cellStyle name="Input 8 2 5 5 3 2" xfId="7579" xr:uid="{00000000-0005-0000-0000-0000EB1B0000}"/>
    <cellStyle name="Input 8 2 5 5 4" xfId="7580" xr:uid="{00000000-0005-0000-0000-0000EC1B0000}"/>
    <cellStyle name="Input 8 2 5 5 4 2" xfId="7581" xr:uid="{00000000-0005-0000-0000-0000ED1B0000}"/>
    <cellStyle name="Input 8 2 5 5 5" xfId="7582" xr:uid="{00000000-0005-0000-0000-0000EE1B0000}"/>
    <cellStyle name="Input 8 2 5 5 5 2" xfId="7583" xr:uid="{00000000-0005-0000-0000-0000EF1B0000}"/>
    <cellStyle name="Input 8 2 5 5 6" xfId="7584" xr:uid="{00000000-0005-0000-0000-0000F01B0000}"/>
    <cellStyle name="Input 8 2 5 5 6 2" xfId="7585" xr:uid="{00000000-0005-0000-0000-0000F11B0000}"/>
    <cellStyle name="Input 8 2 5 5 7" xfId="7586" xr:uid="{00000000-0005-0000-0000-0000F21B0000}"/>
    <cellStyle name="Input 8 2 5 5 7 2" xfId="7587" xr:uid="{00000000-0005-0000-0000-0000F31B0000}"/>
    <cellStyle name="Input 8 2 5 5 8" xfId="7588" xr:uid="{00000000-0005-0000-0000-0000F41B0000}"/>
    <cellStyle name="Input 8 2 5 5 8 2" xfId="7589" xr:uid="{00000000-0005-0000-0000-0000F51B0000}"/>
    <cellStyle name="Input 8 2 5 5 9" xfId="7590" xr:uid="{00000000-0005-0000-0000-0000F61B0000}"/>
    <cellStyle name="Input 8 2 5 5 9 2" xfId="7591" xr:uid="{00000000-0005-0000-0000-0000F71B0000}"/>
    <cellStyle name="Input 8 2 5 6" xfId="7592" xr:uid="{00000000-0005-0000-0000-0000F81B0000}"/>
    <cellStyle name="Input 8 2 5 6 2" xfId="7593" xr:uid="{00000000-0005-0000-0000-0000F91B0000}"/>
    <cellStyle name="Input 8 2 5 7" xfId="7594" xr:uid="{00000000-0005-0000-0000-0000FA1B0000}"/>
    <cellStyle name="Input 8 2 5 7 2" xfId="7595" xr:uid="{00000000-0005-0000-0000-0000FB1B0000}"/>
    <cellStyle name="Input 8 2 5 8" xfId="7596" xr:uid="{00000000-0005-0000-0000-0000FC1B0000}"/>
    <cellStyle name="Input 8 2 5 8 2" xfId="7597" xr:uid="{00000000-0005-0000-0000-0000FD1B0000}"/>
    <cellStyle name="Input 8 2 5 9" xfId="7598" xr:uid="{00000000-0005-0000-0000-0000FE1B0000}"/>
    <cellStyle name="Input 8 2 5 9 2" xfId="7599" xr:uid="{00000000-0005-0000-0000-0000FF1B0000}"/>
    <cellStyle name="Input 8 2 6" xfId="7600" xr:uid="{00000000-0005-0000-0000-0000001C0000}"/>
    <cellStyle name="Input 8 2 6 10" xfId="7601" xr:uid="{00000000-0005-0000-0000-0000011C0000}"/>
    <cellStyle name="Input 8 2 6 10 2" xfId="7602" xr:uid="{00000000-0005-0000-0000-0000021C0000}"/>
    <cellStyle name="Input 8 2 6 11" xfId="7603" xr:uid="{00000000-0005-0000-0000-0000031C0000}"/>
    <cellStyle name="Input 8 2 6 11 2" xfId="7604" xr:uid="{00000000-0005-0000-0000-0000041C0000}"/>
    <cellStyle name="Input 8 2 6 12" xfId="7605" xr:uid="{00000000-0005-0000-0000-0000051C0000}"/>
    <cellStyle name="Input 8 2 6 12 2" xfId="7606" xr:uid="{00000000-0005-0000-0000-0000061C0000}"/>
    <cellStyle name="Input 8 2 6 13" xfId="7607" xr:uid="{00000000-0005-0000-0000-0000071C0000}"/>
    <cellStyle name="Input 8 2 6 13 2" xfId="7608" xr:uid="{00000000-0005-0000-0000-0000081C0000}"/>
    <cellStyle name="Input 8 2 6 14" xfId="7609" xr:uid="{00000000-0005-0000-0000-0000091C0000}"/>
    <cellStyle name="Input 8 2 6 14 2" xfId="7610" xr:uid="{00000000-0005-0000-0000-00000A1C0000}"/>
    <cellStyle name="Input 8 2 6 15" xfId="7611" xr:uid="{00000000-0005-0000-0000-00000B1C0000}"/>
    <cellStyle name="Input 8 2 6 15 2" xfId="7612" xr:uid="{00000000-0005-0000-0000-00000C1C0000}"/>
    <cellStyle name="Input 8 2 6 16" xfId="7613" xr:uid="{00000000-0005-0000-0000-00000D1C0000}"/>
    <cellStyle name="Input 8 2 6 16 2" xfId="7614" xr:uid="{00000000-0005-0000-0000-00000E1C0000}"/>
    <cellStyle name="Input 8 2 6 17" xfId="7615" xr:uid="{00000000-0005-0000-0000-00000F1C0000}"/>
    <cellStyle name="Input 8 2 6 17 2" xfId="7616" xr:uid="{00000000-0005-0000-0000-0000101C0000}"/>
    <cellStyle name="Input 8 2 6 18" xfId="7617" xr:uid="{00000000-0005-0000-0000-0000111C0000}"/>
    <cellStyle name="Input 8 2 6 18 2" xfId="7618" xr:uid="{00000000-0005-0000-0000-0000121C0000}"/>
    <cellStyle name="Input 8 2 6 19" xfId="7619" xr:uid="{00000000-0005-0000-0000-0000131C0000}"/>
    <cellStyle name="Input 8 2 6 2" xfId="7620" xr:uid="{00000000-0005-0000-0000-0000141C0000}"/>
    <cellStyle name="Input 8 2 6 2 10" xfId="7621" xr:uid="{00000000-0005-0000-0000-0000151C0000}"/>
    <cellStyle name="Input 8 2 6 2 10 2" xfId="7622" xr:uid="{00000000-0005-0000-0000-0000161C0000}"/>
    <cellStyle name="Input 8 2 6 2 11" xfId="7623" xr:uid="{00000000-0005-0000-0000-0000171C0000}"/>
    <cellStyle name="Input 8 2 6 2 11 2" xfId="7624" xr:uid="{00000000-0005-0000-0000-0000181C0000}"/>
    <cellStyle name="Input 8 2 6 2 12" xfId="7625" xr:uid="{00000000-0005-0000-0000-0000191C0000}"/>
    <cellStyle name="Input 8 2 6 2 12 2" xfId="7626" xr:uid="{00000000-0005-0000-0000-00001A1C0000}"/>
    <cellStyle name="Input 8 2 6 2 13" xfId="7627" xr:uid="{00000000-0005-0000-0000-00001B1C0000}"/>
    <cellStyle name="Input 8 2 6 2 13 2" xfId="7628" xr:uid="{00000000-0005-0000-0000-00001C1C0000}"/>
    <cellStyle name="Input 8 2 6 2 14" xfId="7629" xr:uid="{00000000-0005-0000-0000-00001D1C0000}"/>
    <cellStyle name="Input 8 2 6 2 14 2" xfId="7630" xr:uid="{00000000-0005-0000-0000-00001E1C0000}"/>
    <cellStyle name="Input 8 2 6 2 15" xfId="7631" xr:uid="{00000000-0005-0000-0000-00001F1C0000}"/>
    <cellStyle name="Input 8 2 6 2 15 2" xfId="7632" xr:uid="{00000000-0005-0000-0000-0000201C0000}"/>
    <cellStyle name="Input 8 2 6 2 16" xfId="7633" xr:uid="{00000000-0005-0000-0000-0000211C0000}"/>
    <cellStyle name="Input 8 2 6 2 16 2" xfId="7634" xr:uid="{00000000-0005-0000-0000-0000221C0000}"/>
    <cellStyle name="Input 8 2 6 2 17" xfId="7635" xr:uid="{00000000-0005-0000-0000-0000231C0000}"/>
    <cellStyle name="Input 8 2 6 2 17 2" xfId="7636" xr:uid="{00000000-0005-0000-0000-0000241C0000}"/>
    <cellStyle name="Input 8 2 6 2 18" xfId="7637" xr:uid="{00000000-0005-0000-0000-0000251C0000}"/>
    <cellStyle name="Input 8 2 6 2 2" xfId="7638" xr:uid="{00000000-0005-0000-0000-0000261C0000}"/>
    <cellStyle name="Input 8 2 6 2 2 2" xfId="7639" xr:uid="{00000000-0005-0000-0000-0000271C0000}"/>
    <cellStyle name="Input 8 2 6 2 3" xfId="7640" xr:uid="{00000000-0005-0000-0000-0000281C0000}"/>
    <cellStyle name="Input 8 2 6 2 3 2" xfId="7641" xr:uid="{00000000-0005-0000-0000-0000291C0000}"/>
    <cellStyle name="Input 8 2 6 2 4" xfId="7642" xr:uid="{00000000-0005-0000-0000-00002A1C0000}"/>
    <cellStyle name="Input 8 2 6 2 4 2" xfId="7643" xr:uid="{00000000-0005-0000-0000-00002B1C0000}"/>
    <cellStyle name="Input 8 2 6 2 5" xfId="7644" xr:uid="{00000000-0005-0000-0000-00002C1C0000}"/>
    <cellStyle name="Input 8 2 6 2 5 2" xfId="7645" xr:uid="{00000000-0005-0000-0000-00002D1C0000}"/>
    <cellStyle name="Input 8 2 6 2 6" xfId="7646" xr:uid="{00000000-0005-0000-0000-00002E1C0000}"/>
    <cellStyle name="Input 8 2 6 2 6 2" xfId="7647" xr:uid="{00000000-0005-0000-0000-00002F1C0000}"/>
    <cellStyle name="Input 8 2 6 2 7" xfId="7648" xr:uid="{00000000-0005-0000-0000-0000301C0000}"/>
    <cellStyle name="Input 8 2 6 2 7 2" xfId="7649" xr:uid="{00000000-0005-0000-0000-0000311C0000}"/>
    <cellStyle name="Input 8 2 6 2 8" xfId="7650" xr:uid="{00000000-0005-0000-0000-0000321C0000}"/>
    <cellStyle name="Input 8 2 6 2 8 2" xfId="7651" xr:uid="{00000000-0005-0000-0000-0000331C0000}"/>
    <cellStyle name="Input 8 2 6 2 9" xfId="7652" xr:uid="{00000000-0005-0000-0000-0000341C0000}"/>
    <cellStyle name="Input 8 2 6 2 9 2" xfId="7653" xr:uid="{00000000-0005-0000-0000-0000351C0000}"/>
    <cellStyle name="Input 8 2 6 3" xfId="7654" xr:uid="{00000000-0005-0000-0000-0000361C0000}"/>
    <cellStyle name="Input 8 2 6 3 10" xfId="7655" xr:uid="{00000000-0005-0000-0000-0000371C0000}"/>
    <cellStyle name="Input 8 2 6 3 10 2" xfId="7656" xr:uid="{00000000-0005-0000-0000-0000381C0000}"/>
    <cellStyle name="Input 8 2 6 3 11" xfId="7657" xr:uid="{00000000-0005-0000-0000-0000391C0000}"/>
    <cellStyle name="Input 8 2 6 3 11 2" xfId="7658" xr:uid="{00000000-0005-0000-0000-00003A1C0000}"/>
    <cellStyle name="Input 8 2 6 3 12" xfId="7659" xr:uid="{00000000-0005-0000-0000-00003B1C0000}"/>
    <cellStyle name="Input 8 2 6 3 12 2" xfId="7660" xr:uid="{00000000-0005-0000-0000-00003C1C0000}"/>
    <cellStyle name="Input 8 2 6 3 13" xfId="7661" xr:uid="{00000000-0005-0000-0000-00003D1C0000}"/>
    <cellStyle name="Input 8 2 6 3 13 2" xfId="7662" xr:uid="{00000000-0005-0000-0000-00003E1C0000}"/>
    <cellStyle name="Input 8 2 6 3 14" xfId="7663" xr:uid="{00000000-0005-0000-0000-00003F1C0000}"/>
    <cellStyle name="Input 8 2 6 3 14 2" xfId="7664" xr:uid="{00000000-0005-0000-0000-0000401C0000}"/>
    <cellStyle name="Input 8 2 6 3 15" xfId="7665" xr:uid="{00000000-0005-0000-0000-0000411C0000}"/>
    <cellStyle name="Input 8 2 6 3 15 2" xfId="7666" xr:uid="{00000000-0005-0000-0000-0000421C0000}"/>
    <cellStyle name="Input 8 2 6 3 16" xfId="7667" xr:uid="{00000000-0005-0000-0000-0000431C0000}"/>
    <cellStyle name="Input 8 2 6 3 2" xfId="7668" xr:uid="{00000000-0005-0000-0000-0000441C0000}"/>
    <cellStyle name="Input 8 2 6 3 2 2" xfId="7669" xr:uid="{00000000-0005-0000-0000-0000451C0000}"/>
    <cellStyle name="Input 8 2 6 3 3" xfId="7670" xr:uid="{00000000-0005-0000-0000-0000461C0000}"/>
    <cellStyle name="Input 8 2 6 3 3 2" xfId="7671" xr:uid="{00000000-0005-0000-0000-0000471C0000}"/>
    <cellStyle name="Input 8 2 6 3 4" xfId="7672" xr:uid="{00000000-0005-0000-0000-0000481C0000}"/>
    <cellStyle name="Input 8 2 6 3 4 2" xfId="7673" xr:uid="{00000000-0005-0000-0000-0000491C0000}"/>
    <cellStyle name="Input 8 2 6 3 5" xfId="7674" xr:uid="{00000000-0005-0000-0000-00004A1C0000}"/>
    <cellStyle name="Input 8 2 6 3 5 2" xfId="7675" xr:uid="{00000000-0005-0000-0000-00004B1C0000}"/>
    <cellStyle name="Input 8 2 6 3 6" xfId="7676" xr:uid="{00000000-0005-0000-0000-00004C1C0000}"/>
    <cellStyle name="Input 8 2 6 3 6 2" xfId="7677" xr:uid="{00000000-0005-0000-0000-00004D1C0000}"/>
    <cellStyle name="Input 8 2 6 3 7" xfId="7678" xr:uid="{00000000-0005-0000-0000-00004E1C0000}"/>
    <cellStyle name="Input 8 2 6 3 7 2" xfId="7679" xr:uid="{00000000-0005-0000-0000-00004F1C0000}"/>
    <cellStyle name="Input 8 2 6 3 8" xfId="7680" xr:uid="{00000000-0005-0000-0000-0000501C0000}"/>
    <cellStyle name="Input 8 2 6 3 8 2" xfId="7681" xr:uid="{00000000-0005-0000-0000-0000511C0000}"/>
    <cellStyle name="Input 8 2 6 3 9" xfId="7682" xr:uid="{00000000-0005-0000-0000-0000521C0000}"/>
    <cellStyle name="Input 8 2 6 3 9 2" xfId="7683" xr:uid="{00000000-0005-0000-0000-0000531C0000}"/>
    <cellStyle name="Input 8 2 6 4" xfId="7684" xr:uid="{00000000-0005-0000-0000-0000541C0000}"/>
    <cellStyle name="Input 8 2 6 4 10" xfId="7685" xr:uid="{00000000-0005-0000-0000-0000551C0000}"/>
    <cellStyle name="Input 8 2 6 4 10 2" xfId="7686" xr:uid="{00000000-0005-0000-0000-0000561C0000}"/>
    <cellStyle name="Input 8 2 6 4 11" xfId="7687" xr:uid="{00000000-0005-0000-0000-0000571C0000}"/>
    <cellStyle name="Input 8 2 6 4 11 2" xfId="7688" xr:uid="{00000000-0005-0000-0000-0000581C0000}"/>
    <cellStyle name="Input 8 2 6 4 12" xfId="7689" xr:uid="{00000000-0005-0000-0000-0000591C0000}"/>
    <cellStyle name="Input 8 2 6 4 12 2" xfId="7690" xr:uid="{00000000-0005-0000-0000-00005A1C0000}"/>
    <cellStyle name="Input 8 2 6 4 13" xfId="7691" xr:uid="{00000000-0005-0000-0000-00005B1C0000}"/>
    <cellStyle name="Input 8 2 6 4 13 2" xfId="7692" xr:uid="{00000000-0005-0000-0000-00005C1C0000}"/>
    <cellStyle name="Input 8 2 6 4 14" xfId="7693" xr:uid="{00000000-0005-0000-0000-00005D1C0000}"/>
    <cellStyle name="Input 8 2 6 4 14 2" xfId="7694" xr:uid="{00000000-0005-0000-0000-00005E1C0000}"/>
    <cellStyle name="Input 8 2 6 4 15" xfId="7695" xr:uid="{00000000-0005-0000-0000-00005F1C0000}"/>
    <cellStyle name="Input 8 2 6 4 15 2" xfId="7696" xr:uid="{00000000-0005-0000-0000-0000601C0000}"/>
    <cellStyle name="Input 8 2 6 4 16" xfId="7697" xr:uid="{00000000-0005-0000-0000-0000611C0000}"/>
    <cellStyle name="Input 8 2 6 4 2" xfId="7698" xr:uid="{00000000-0005-0000-0000-0000621C0000}"/>
    <cellStyle name="Input 8 2 6 4 2 2" xfId="7699" xr:uid="{00000000-0005-0000-0000-0000631C0000}"/>
    <cellStyle name="Input 8 2 6 4 3" xfId="7700" xr:uid="{00000000-0005-0000-0000-0000641C0000}"/>
    <cellStyle name="Input 8 2 6 4 3 2" xfId="7701" xr:uid="{00000000-0005-0000-0000-0000651C0000}"/>
    <cellStyle name="Input 8 2 6 4 4" xfId="7702" xr:uid="{00000000-0005-0000-0000-0000661C0000}"/>
    <cellStyle name="Input 8 2 6 4 4 2" xfId="7703" xr:uid="{00000000-0005-0000-0000-0000671C0000}"/>
    <cellStyle name="Input 8 2 6 4 5" xfId="7704" xr:uid="{00000000-0005-0000-0000-0000681C0000}"/>
    <cellStyle name="Input 8 2 6 4 5 2" xfId="7705" xr:uid="{00000000-0005-0000-0000-0000691C0000}"/>
    <cellStyle name="Input 8 2 6 4 6" xfId="7706" xr:uid="{00000000-0005-0000-0000-00006A1C0000}"/>
    <cellStyle name="Input 8 2 6 4 6 2" xfId="7707" xr:uid="{00000000-0005-0000-0000-00006B1C0000}"/>
    <cellStyle name="Input 8 2 6 4 7" xfId="7708" xr:uid="{00000000-0005-0000-0000-00006C1C0000}"/>
    <cellStyle name="Input 8 2 6 4 7 2" xfId="7709" xr:uid="{00000000-0005-0000-0000-00006D1C0000}"/>
    <cellStyle name="Input 8 2 6 4 8" xfId="7710" xr:uid="{00000000-0005-0000-0000-00006E1C0000}"/>
    <cellStyle name="Input 8 2 6 4 8 2" xfId="7711" xr:uid="{00000000-0005-0000-0000-00006F1C0000}"/>
    <cellStyle name="Input 8 2 6 4 9" xfId="7712" xr:uid="{00000000-0005-0000-0000-0000701C0000}"/>
    <cellStyle name="Input 8 2 6 4 9 2" xfId="7713" xr:uid="{00000000-0005-0000-0000-0000711C0000}"/>
    <cellStyle name="Input 8 2 6 5" xfId="7714" xr:uid="{00000000-0005-0000-0000-0000721C0000}"/>
    <cellStyle name="Input 8 2 6 5 10" xfId="7715" xr:uid="{00000000-0005-0000-0000-0000731C0000}"/>
    <cellStyle name="Input 8 2 6 5 10 2" xfId="7716" xr:uid="{00000000-0005-0000-0000-0000741C0000}"/>
    <cellStyle name="Input 8 2 6 5 11" xfId="7717" xr:uid="{00000000-0005-0000-0000-0000751C0000}"/>
    <cellStyle name="Input 8 2 6 5 11 2" xfId="7718" xr:uid="{00000000-0005-0000-0000-0000761C0000}"/>
    <cellStyle name="Input 8 2 6 5 12" xfId="7719" xr:uid="{00000000-0005-0000-0000-0000771C0000}"/>
    <cellStyle name="Input 8 2 6 5 12 2" xfId="7720" xr:uid="{00000000-0005-0000-0000-0000781C0000}"/>
    <cellStyle name="Input 8 2 6 5 13" xfId="7721" xr:uid="{00000000-0005-0000-0000-0000791C0000}"/>
    <cellStyle name="Input 8 2 6 5 13 2" xfId="7722" xr:uid="{00000000-0005-0000-0000-00007A1C0000}"/>
    <cellStyle name="Input 8 2 6 5 14" xfId="7723" xr:uid="{00000000-0005-0000-0000-00007B1C0000}"/>
    <cellStyle name="Input 8 2 6 5 14 2" xfId="7724" xr:uid="{00000000-0005-0000-0000-00007C1C0000}"/>
    <cellStyle name="Input 8 2 6 5 15" xfId="7725" xr:uid="{00000000-0005-0000-0000-00007D1C0000}"/>
    <cellStyle name="Input 8 2 6 5 2" xfId="7726" xr:uid="{00000000-0005-0000-0000-00007E1C0000}"/>
    <cellStyle name="Input 8 2 6 5 2 2" xfId="7727" xr:uid="{00000000-0005-0000-0000-00007F1C0000}"/>
    <cellStyle name="Input 8 2 6 5 3" xfId="7728" xr:uid="{00000000-0005-0000-0000-0000801C0000}"/>
    <cellStyle name="Input 8 2 6 5 3 2" xfId="7729" xr:uid="{00000000-0005-0000-0000-0000811C0000}"/>
    <cellStyle name="Input 8 2 6 5 4" xfId="7730" xr:uid="{00000000-0005-0000-0000-0000821C0000}"/>
    <cellStyle name="Input 8 2 6 5 4 2" xfId="7731" xr:uid="{00000000-0005-0000-0000-0000831C0000}"/>
    <cellStyle name="Input 8 2 6 5 5" xfId="7732" xr:uid="{00000000-0005-0000-0000-0000841C0000}"/>
    <cellStyle name="Input 8 2 6 5 5 2" xfId="7733" xr:uid="{00000000-0005-0000-0000-0000851C0000}"/>
    <cellStyle name="Input 8 2 6 5 6" xfId="7734" xr:uid="{00000000-0005-0000-0000-0000861C0000}"/>
    <cellStyle name="Input 8 2 6 5 6 2" xfId="7735" xr:uid="{00000000-0005-0000-0000-0000871C0000}"/>
    <cellStyle name="Input 8 2 6 5 7" xfId="7736" xr:uid="{00000000-0005-0000-0000-0000881C0000}"/>
    <cellStyle name="Input 8 2 6 5 7 2" xfId="7737" xr:uid="{00000000-0005-0000-0000-0000891C0000}"/>
    <cellStyle name="Input 8 2 6 5 8" xfId="7738" xr:uid="{00000000-0005-0000-0000-00008A1C0000}"/>
    <cellStyle name="Input 8 2 6 5 8 2" xfId="7739" xr:uid="{00000000-0005-0000-0000-00008B1C0000}"/>
    <cellStyle name="Input 8 2 6 5 9" xfId="7740" xr:uid="{00000000-0005-0000-0000-00008C1C0000}"/>
    <cellStyle name="Input 8 2 6 5 9 2" xfId="7741" xr:uid="{00000000-0005-0000-0000-00008D1C0000}"/>
    <cellStyle name="Input 8 2 6 6" xfId="7742" xr:uid="{00000000-0005-0000-0000-00008E1C0000}"/>
    <cellStyle name="Input 8 2 6 6 2" xfId="7743" xr:uid="{00000000-0005-0000-0000-00008F1C0000}"/>
    <cellStyle name="Input 8 2 6 7" xfId="7744" xr:uid="{00000000-0005-0000-0000-0000901C0000}"/>
    <cellStyle name="Input 8 2 6 7 2" xfId="7745" xr:uid="{00000000-0005-0000-0000-0000911C0000}"/>
    <cellStyle name="Input 8 2 6 8" xfId="7746" xr:uid="{00000000-0005-0000-0000-0000921C0000}"/>
    <cellStyle name="Input 8 2 6 8 2" xfId="7747" xr:uid="{00000000-0005-0000-0000-0000931C0000}"/>
    <cellStyle name="Input 8 2 6 9" xfId="7748" xr:uid="{00000000-0005-0000-0000-0000941C0000}"/>
    <cellStyle name="Input 8 2 6 9 2" xfId="7749" xr:uid="{00000000-0005-0000-0000-0000951C0000}"/>
    <cellStyle name="Input 8 2 7" xfId="7750" xr:uid="{00000000-0005-0000-0000-0000961C0000}"/>
    <cellStyle name="Input 8 2 7 10" xfId="7751" xr:uid="{00000000-0005-0000-0000-0000971C0000}"/>
    <cellStyle name="Input 8 2 7 10 2" xfId="7752" xr:uid="{00000000-0005-0000-0000-0000981C0000}"/>
    <cellStyle name="Input 8 2 7 11" xfId="7753" xr:uid="{00000000-0005-0000-0000-0000991C0000}"/>
    <cellStyle name="Input 8 2 7 11 2" xfId="7754" xr:uid="{00000000-0005-0000-0000-00009A1C0000}"/>
    <cellStyle name="Input 8 2 7 12" xfId="7755" xr:uid="{00000000-0005-0000-0000-00009B1C0000}"/>
    <cellStyle name="Input 8 2 7 12 2" xfId="7756" xr:uid="{00000000-0005-0000-0000-00009C1C0000}"/>
    <cellStyle name="Input 8 2 7 13" xfId="7757" xr:uid="{00000000-0005-0000-0000-00009D1C0000}"/>
    <cellStyle name="Input 8 2 7 13 2" xfId="7758" xr:uid="{00000000-0005-0000-0000-00009E1C0000}"/>
    <cellStyle name="Input 8 2 7 14" xfId="7759" xr:uid="{00000000-0005-0000-0000-00009F1C0000}"/>
    <cellStyle name="Input 8 2 7 14 2" xfId="7760" xr:uid="{00000000-0005-0000-0000-0000A01C0000}"/>
    <cellStyle name="Input 8 2 7 15" xfId="7761" xr:uid="{00000000-0005-0000-0000-0000A11C0000}"/>
    <cellStyle name="Input 8 2 7 15 2" xfId="7762" xr:uid="{00000000-0005-0000-0000-0000A21C0000}"/>
    <cellStyle name="Input 8 2 7 16" xfId="7763" xr:uid="{00000000-0005-0000-0000-0000A31C0000}"/>
    <cellStyle name="Input 8 2 7 16 2" xfId="7764" xr:uid="{00000000-0005-0000-0000-0000A41C0000}"/>
    <cellStyle name="Input 8 2 7 17" xfId="7765" xr:uid="{00000000-0005-0000-0000-0000A51C0000}"/>
    <cellStyle name="Input 8 2 7 17 2" xfId="7766" xr:uid="{00000000-0005-0000-0000-0000A61C0000}"/>
    <cellStyle name="Input 8 2 7 18" xfId="7767" xr:uid="{00000000-0005-0000-0000-0000A71C0000}"/>
    <cellStyle name="Input 8 2 7 2" xfId="7768" xr:uid="{00000000-0005-0000-0000-0000A81C0000}"/>
    <cellStyle name="Input 8 2 7 2 10" xfId="7769" xr:uid="{00000000-0005-0000-0000-0000A91C0000}"/>
    <cellStyle name="Input 8 2 7 2 10 2" xfId="7770" xr:uid="{00000000-0005-0000-0000-0000AA1C0000}"/>
    <cellStyle name="Input 8 2 7 2 11" xfId="7771" xr:uid="{00000000-0005-0000-0000-0000AB1C0000}"/>
    <cellStyle name="Input 8 2 7 2 11 2" xfId="7772" xr:uid="{00000000-0005-0000-0000-0000AC1C0000}"/>
    <cellStyle name="Input 8 2 7 2 12" xfId="7773" xr:uid="{00000000-0005-0000-0000-0000AD1C0000}"/>
    <cellStyle name="Input 8 2 7 2 12 2" xfId="7774" xr:uid="{00000000-0005-0000-0000-0000AE1C0000}"/>
    <cellStyle name="Input 8 2 7 2 13" xfId="7775" xr:uid="{00000000-0005-0000-0000-0000AF1C0000}"/>
    <cellStyle name="Input 8 2 7 2 13 2" xfId="7776" xr:uid="{00000000-0005-0000-0000-0000B01C0000}"/>
    <cellStyle name="Input 8 2 7 2 14" xfId="7777" xr:uid="{00000000-0005-0000-0000-0000B11C0000}"/>
    <cellStyle name="Input 8 2 7 2 14 2" xfId="7778" xr:uid="{00000000-0005-0000-0000-0000B21C0000}"/>
    <cellStyle name="Input 8 2 7 2 15" xfId="7779" xr:uid="{00000000-0005-0000-0000-0000B31C0000}"/>
    <cellStyle name="Input 8 2 7 2 15 2" xfId="7780" xr:uid="{00000000-0005-0000-0000-0000B41C0000}"/>
    <cellStyle name="Input 8 2 7 2 16" xfId="7781" xr:uid="{00000000-0005-0000-0000-0000B51C0000}"/>
    <cellStyle name="Input 8 2 7 2 16 2" xfId="7782" xr:uid="{00000000-0005-0000-0000-0000B61C0000}"/>
    <cellStyle name="Input 8 2 7 2 17" xfId="7783" xr:uid="{00000000-0005-0000-0000-0000B71C0000}"/>
    <cellStyle name="Input 8 2 7 2 17 2" xfId="7784" xr:uid="{00000000-0005-0000-0000-0000B81C0000}"/>
    <cellStyle name="Input 8 2 7 2 18" xfId="7785" xr:uid="{00000000-0005-0000-0000-0000B91C0000}"/>
    <cellStyle name="Input 8 2 7 2 2" xfId="7786" xr:uid="{00000000-0005-0000-0000-0000BA1C0000}"/>
    <cellStyle name="Input 8 2 7 2 2 2" xfId="7787" xr:uid="{00000000-0005-0000-0000-0000BB1C0000}"/>
    <cellStyle name="Input 8 2 7 2 3" xfId="7788" xr:uid="{00000000-0005-0000-0000-0000BC1C0000}"/>
    <cellStyle name="Input 8 2 7 2 3 2" xfId="7789" xr:uid="{00000000-0005-0000-0000-0000BD1C0000}"/>
    <cellStyle name="Input 8 2 7 2 4" xfId="7790" xr:uid="{00000000-0005-0000-0000-0000BE1C0000}"/>
    <cellStyle name="Input 8 2 7 2 4 2" xfId="7791" xr:uid="{00000000-0005-0000-0000-0000BF1C0000}"/>
    <cellStyle name="Input 8 2 7 2 5" xfId="7792" xr:uid="{00000000-0005-0000-0000-0000C01C0000}"/>
    <cellStyle name="Input 8 2 7 2 5 2" xfId="7793" xr:uid="{00000000-0005-0000-0000-0000C11C0000}"/>
    <cellStyle name="Input 8 2 7 2 6" xfId="7794" xr:uid="{00000000-0005-0000-0000-0000C21C0000}"/>
    <cellStyle name="Input 8 2 7 2 6 2" xfId="7795" xr:uid="{00000000-0005-0000-0000-0000C31C0000}"/>
    <cellStyle name="Input 8 2 7 2 7" xfId="7796" xr:uid="{00000000-0005-0000-0000-0000C41C0000}"/>
    <cellStyle name="Input 8 2 7 2 7 2" xfId="7797" xr:uid="{00000000-0005-0000-0000-0000C51C0000}"/>
    <cellStyle name="Input 8 2 7 2 8" xfId="7798" xr:uid="{00000000-0005-0000-0000-0000C61C0000}"/>
    <cellStyle name="Input 8 2 7 2 8 2" xfId="7799" xr:uid="{00000000-0005-0000-0000-0000C71C0000}"/>
    <cellStyle name="Input 8 2 7 2 9" xfId="7800" xr:uid="{00000000-0005-0000-0000-0000C81C0000}"/>
    <cellStyle name="Input 8 2 7 2 9 2" xfId="7801" xr:uid="{00000000-0005-0000-0000-0000C91C0000}"/>
    <cellStyle name="Input 8 2 7 3" xfId="7802" xr:uid="{00000000-0005-0000-0000-0000CA1C0000}"/>
    <cellStyle name="Input 8 2 7 3 10" xfId="7803" xr:uid="{00000000-0005-0000-0000-0000CB1C0000}"/>
    <cellStyle name="Input 8 2 7 3 10 2" xfId="7804" xr:uid="{00000000-0005-0000-0000-0000CC1C0000}"/>
    <cellStyle name="Input 8 2 7 3 11" xfId="7805" xr:uid="{00000000-0005-0000-0000-0000CD1C0000}"/>
    <cellStyle name="Input 8 2 7 3 11 2" xfId="7806" xr:uid="{00000000-0005-0000-0000-0000CE1C0000}"/>
    <cellStyle name="Input 8 2 7 3 12" xfId="7807" xr:uid="{00000000-0005-0000-0000-0000CF1C0000}"/>
    <cellStyle name="Input 8 2 7 3 12 2" xfId="7808" xr:uid="{00000000-0005-0000-0000-0000D01C0000}"/>
    <cellStyle name="Input 8 2 7 3 13" xfId="7809" xr:uid="{00000000-0005-0000-0000-0000D11C0000}"/>
    <cellStyle name="Input 8 2 7 3 13 2" xfId="7810" xr:uid="{00000000-0005-0000-0000-0000D21C0000}"/>
    <cellStyle name="Input 8 2 7 3 14" xfId="7811" xr:uid="{00000000-0005-0000-0000-0000D31C0000}"/>
    <cellStyle name="Input 8 2 7 3 14 2" xfId="7812" xr:uid="{00000000-0005-0000-0000-0000D41C0000}"/>
    <cellStyle name="Input 8 2 7 3 15" xfId="7813" xr:uid="{00000000-0005-0000-0000-0000D51C0000}"/>
    <cellStyle name="Input 8 2 7 3 15 2" xfId="7814" xr:uid="{00000000-0005-0000-0000-0000D61C0000}"/>
    <cellStyle name="Input 8 2 7 3 16" xfId="7815" xr:uid="{00000000-0005-0000-0000-0000D71C0000}"/>
    <cellStyle name="Input 8 2 7 3 2" xfId="7816" xr:uid="{00000000-0005-0000-0000-0000D81C0000}"/>
    <cellStyle name="Input 8 2 7 3 2 2" xfId="7817" xr:uid="{00000000-0005-0000-0000-0000D91C0000}"/>
    <cellStyle name="Input 8 2 7 3 3" xfId="7818" xr:uid="{00000000-0005-0000-0000-0000DA1C0000}"/>
    <cellStyle name="Input 8 2 7 3 3 2" xfId="7819" xr:uid="{00000000-0005-0000-0000-0000DB1C0000}"/>
    <cellStyle name="Input 8 2 7 3 4" xfId="7820" xr:uid="{00000000-0005-0000-0000-0000DC1C0000}"/>
    <cellStyle name="Input 8 2 7 3 4 2" xfId="7821" xr:uid="{00000000-0005-0000-0000-0000DD1C0000}"/>
    <cellStyle name="Input 8 2 7 3 5" xfId="7822" xr:uid="{00000000-0005-0000-0000-0000DE1C0000}"/>
    <cellStyle name="Input 8 2 7 3 5 2" xfId="7823" xr:uid="{00000000-0005-0000-0000-0000DF1C0000}"/>
    <cellStyle name="Input 8 2 7 3 6" xfId="7824" xr:uid="{00000000-0005-0000-0000-0000E01C0000}"/>
    <cellStyle name="Input 8 2 7 3 6 2" xfId="7825" xr:uid="{00000000-0005-0000-0000-0000E11C0000}"/>
    <cellStyle name="Input 8 2 7 3 7" xfId="7826" xr:uid="{00000000-0005-0000-0000-0000E21C0000}"/>
    <cellStyle name="Input 8 2 7 3 7 2" xfId="7827" xr:uid="{00000000-0005-0000-0000-0000E31C0000}"/>
    <cellStyle name="Input 8 2 7 3 8" xfId="7828" xr:uid="{00000000-0005-0000-0000-0000E41C0000}"/>
    <cellStyle name="Input 8 2 7 3 8 2" xfId="7829" xr:uid="{00000000-0005-0000-0000-0000E51C0000}"/>
    <cellStyle name="Input 8 2 7 3 9" xfId="7830" xr:uid="{00000000-0005-0000-0000-0000E61C0000}"/>
    <cellStyle name="Input 8 2 7 3 9 2" xfId="7831" xr:uid="{00000000-0005-0000-0000-0000E71C0000}"/>
    <cellStyle name="Input 8 2 7 4" xfId="7832" xr:uid="{00000000-0005-0000-0000-0000E81C0000}"/>
    <cellStyle name="Input 8 2 7 4 10" xfId="7833" xr:uid="{00000000-0005-0000-0000-0000E91C0000}"/>
    <cellStyle name="Input 8 2 7 4 10 2" xfId="7834" xr:uid="{00000000-0005-0000-0000-0000EA1C0000}"/>
    <cellStyle name="Input 8 2 7 4 11" xfId="7835" xr:uid="{00000000-0005-0000-0000-0000EB1C0000}"/>
    <cellStyle name="Input 8 2 7 4 11 2" xfId="7836" xr:uid="{00000000-0005-0000-0000-0000EC1C0000}"/>
    <cellStyle name="Input 8 2 7 4 12" xfId="7837" xr:uid="{00000000-0005-0000-0000-0000ED1C0000}"/>
    <cellStyle name="Input 8 2 7 4 12 2" xfId="7838" xr:uid="{00000000-0005-0000-0000-0000EE1C0000}"/>
    <cellStyle name="Input 8 2 7 4 13" xfId="7839" xr:uid="{00000000-0005-0000-0000-0000EF1C0000}"/>
    <cellStyle name="Input 8 2 7 4 13 2" xfId="7840" xr:uid="{00000000-0005-0000-0000-0000F01C0000}"/>
    <cellStyle name="Input 8 2 7 4 14" xfId="7841" xr:uid="{00000000-0005-0000-0000-0000F11C0000}"/>
    <cellStyle name="Input 8 2 7 4 14 2" xfId="7842" xr:uid="{00000000-0005-0000-0000-0000F21C0000}"/>
    <cellStyle name="Input 8 2 7 4 15" xfId="7843" xr:uid="{00000000-0005-0000-0000-0000F31C0000}"/>
    <cellStyle name="Input 8 2 7 4 15 2" xfId="7844" xr:uid="{00000000-0005-0000-0000-0000F41C0000}"/>
    <cellStyle name="Input 8 2 7 4 16" xfId="7845" xr:uid="{00000000-0005-0000-0000-0000F51C0000}"/>
    <cellStyle name="Input 8 2 7 4 2" xfId="7846" xr:uid="{00000000-0005-0000-0000-0000F61C0000}"/>
    <cellStyle name="Input 8 2 7 4 2 2" xfId="7847" xr:uid="{00000000-0005-0000-0000-0000F71C0000}"/>
    <cellStyle name="Input 8 2 7 4 3" xfId="7848" xr:uid="{00000000-0005-0000-0000-0000F81C0000}"/>
    <cellStyle name="Input 8 2 7 4 3 2" xfId="7849" xr:uid="{00000000-0005-0000-0000-0000F91C0000}"/>
    <cellStyle name="Input 8 2 7 4 4" xfId="7850" xr:uid="{00000000-0005-0000-0000-0000FA1C0000}"/>
    <cellStyle name="Input 8 2 7 4 4 2" xfId="7851" xr:uid="{00000000-0005-0000-0000-0000FB1C0000}"/>
    <cellStyle name="Input 8 2 7 4 5" xfId="7852" xr:uid="{00000000-0005-0000-0000-0000FC1C0000}"/>
    <cellStyle name="Input 8 2 7 4 5 2" xfId="7853" xr:uid="{00000000-0005-0000-0000-0000FD1C0000}"/>
    <cellStyle name="Input 8 2 7 4 6" xfId="7854" xr:uid="{00000000-0005-0000-0000-0000FE1C0000}"/>
    <cellStyle name="Input 8 2 7 4 6 2" xfId="7855" xr:uid="{00000000-0005-0000-0000-0000FF1C0000}"/>
    <cellStyle name="Input 8 2 7 4 7" xfId="7856" xr:uid="{00000000-0005-0000-0000-0000001D0000}"/>
    <cellStyle name="Input 8 2 7 4 7 2" xfId="7857" xr:uid="{00000000-0005-0000-0000-0000011D0000}"/>
    <cellStyle name="Input 8 2 7 4 8" xfId="7858" xr:uid="{00000000-0005-0000-0000-0000021D0000}"/>
    <cellStyle name="Input 8 2 7 4 8 2" xfId="7859" xr:uid="{00000000-0005-0000-0000-0000031D0000}"/>
    <cellStyle name="Input 8 2 7 4 9" xfId="7860" xr:uid="{00000000-0005-0000-0000-0000041D0000}"/>
    <cellStyle name="Input 8 2 7 4 9 2" xfId="7861" xr:uid="{00000000-0005-0000-0000-0000051D0000}"/>
    <cellStyle name="Input 8 2 7 5" xfId="7862" xr:uid="{00000000-0005-0000-0000-0000061D0000}"/>
    <cellStyle name="Input 8 2 7 5 10" xfId="7863" xr:uid="{00000000-0005-0000-0000-0000071D0000}"/>
    <cellStyle name="Input 8 2 7 5 10 2" xfId="7864" xr:uid="{00000000-0005-0000-0000-0000081D0000}"/>
    <cellStyle name="Input 8 2 7 5 11" xfId="7865" xr:uid="{00000000-0005-0000-0000-0000091D0000}"/>
    <cellStyle name="Input 8 2 7 5 11 2" xfId="7866" xr:uid="{00000000-0005-0000-0000-00000A1D0000}"/>
    <cellStyle name="Input 8 2 7 5 12" xfId="7867" xr:uid="{00000000-0005-0000-0000-00000B1D0000}"/>
    <cellStyle name="Input 8 2 7 5 12 2" xfId="7868" xr:uid="{00000000-0005-0000-0000-00000C1D0000}"/>
    <cellStyle name="Input 8 2 7 5 13" xfId="7869" xr:uid="{00000000-0005-0000-0000-00000D1D0000}"/>
    <cellStyle name="Input 8 2 7 5 13 2" xfId="7870" xr:uid="{00000000-0005-0000-0000-00000E1D0000}"/>
    <cellStyle name="Input 8 2 7 5 14" xfId="7871" xr:uid="{00000000-0005-0000-0000-00000F1D0000}"/>
    <cellStyle name="Input 8 2 7 5 2" xfId="7872" xr:uid="{00000000-0005-0000-0000-0000101D0000}"/>
    <cellStyle name="Input 8 2 7 5 2 2" xfId="7873" xr:uid="{00000000-0005-0000-0000-0000111D0000}"/>
    <cellStyle name="Input 8 2 7 5 3" xfId="7874" xr:uid="{00000000-0005-0000-0000-0000121D0000}"/>
    <cellStyle name="Input 8 2 7 5 3 2" xfId="7875" xr:uid="{00000000-0005-0000-0000-0000131D0000}"/>
    <cellStyle name="Input 8 2 7 5 4" xfId="7876" xr:uid="{00000000-0005-0000-0000-0000141D0000}"/>
    <cellStyle name="Input 8 2 7 5 4 2" xfId="7877" xr:uid="{00000000-0005-0000-0000-0000151D0000}"/>
    <cellStyle name="Input 8 2 7 5 5" xfId="7878" xr:uid="{00000000-0005-0000-0000-0000161D0000}"/>
    <cellStyle name="Input 8 2 7 5 5 2" xfId="7879" xr:uid="{00000000-0005-0000-0000-0000171D0000}"/>
    <cellStyle name="Input 8 2 7 5 6" xfId="7880" xr:uid="{00000000-0005-0000-0000-0000181D0000}"/>
    <cellStyle name="Input 8 2 7 5 6 2" xfId="7881" xr:uid="{00000000-0005-0000-0000-0000191D0000}"/>
    <cellStyle name="Input 8 2 7 5 7" xfId="7882" xr:uid="{00000000-0005-0000-0000-00001A1D0000}"/>
    <cellStyle name="Input 8 2 7 5 7 2" xfId="7883" xr:uid="{00000000-0005-0000-0000-00001B1D0000}"/>
    <cellStyle name="Input 8 2 7 5 8" xfId="7884" xr:uid="{00000000-0005-0000-0000-00001C1D0000}"/>
    <cellStyle name="Input 8 2 7 5 8 2" xfId="7885" xr:uid="{00000000-0005-0000-0000-00001D1D0000}"/>
    <cellStyle name="Input 8 2 7 5 9" xfId="7886" xr:uid="{00000000-0005-0000-0000-00001E1D0000}"/>
    <cellStyle name="Input 8 2 7 5 9 2" xfId="7887" xr:uid="{00000000-0005-0000-0000-00001F1D0000}"/>
    <cellStyle name="Input 8 2 7 6" xfId="7888" xr:uid="{00000000-0005-0000-0000-0000201D0000}"/>
    <cellStyle name="Input 8 2 7 6 2" xfId="7889" xr:uid="{00000000-0005-0000-0000-0000211D0000}"/>
    <cellStyle name="Input 8 2 7 7" xfId="7890" xr:uid="{00000000-0005-0000-0000-0000221D0000}"/>
    <cellStyle name="Input 8 2 7 7 2" xfId="7891" xr:uid="{00000000-0005-0000-0000-0000231D0000}"/>
    <cellStyle name="Input 8 2 7 8" xfId="7892" xr:uid="{00000000-0005-0000-0000-0000241D0000}"/>
    <cellStyle name="Input 8 2 7 8 2" xfId="7893" xr:uid="{00000000-0005-0000-0000-0000251D0000}"/>
    <cellStyle name="Input 8 2 7 9" xfId="7894" xr:uid="{00000000-0005-0000-0000-0000261D0000}"/>
    <cellStyle name="Input 8 2 7 9 2" xfId="7895" xr:uid="{00000000-0005-0000-0000-0000271D0000}"/>
    <cellStyle name="Input 8 2 8" xfId="7896" xr:uid="{00000000-0005-0000-0000-0000281D0000}"/>
    <cellStyle name="Input 8 2 8 10" xfId="7897" xr:uid="{00000000-0005-0000-0000-0000291D0000}"/>
    <cellStyle name="Input 8 2 8 10 2" xfId="7898" xr:uid="{00000000-0005-0000-0000-00002A1D0000}"/>
    <cellStyle name="Input 8 2 8 11" xfId="7899" xr:uid="{00000000-0005-0000-0000-00002B1D0000}"/>
    <cellStyle name="Input 8 2 8 11 2" xfId="7900" xr:uid="{00000000-0005-0000-0000-00002C1D0000}"/>
    <cellStyle name="Input 8 2 8 12" xfId="7901" xr:uid="{00000000-0005-0000-0000-00002D1D0000}"/>
    <cellStyle name="Input 8 2 8 12 2" xfId="7902" xr:uid="{00000000-0005-0000-0000-00002E1D0000}"/>
    <cellStyle name="Input 8 2 8 13" xfId="7903" xr:uid="{00000000-0005-0000-0000-00002F1D0000}"/>
    <cellStyle name="Input 8 2 8 13 2" xfId="7904" xr:uid="{00000000-0005-0000-0000-0000301D0000}"/>
    <cellStyle name="Input 8 2 8 14" xfId="7905" xr:uid="{00000000-0005-0000-0000-0000311D0000}"/>
    <cellStyle name="Input 8 2 8 14 2" xfId="7906" xr:uid="{00000000-0005-0000-0000-0000321D0000}"/>
    <cellStyle name="Input 8 2 8 15" xfId="7907" xr:uid="{00000000-0005-0000-0000-0000331D0000}"/>
    <cellStyle name="Input 8 2 8 15 2" xfId="7908" xr:uid="{00000000-0005-0000-0000-0000341D0000}"/>
    <cellStyle name="Input 8 2 8 16" xfId="7909" xr:uid="{00000000-0005-0000-0000-0000351D0000}"/>
    <cellStyle name="Input 8 2 8 16 2" xfId="7910" xr:uid="{00000000-0005-0000-0000-0000361D0000}"/>
    <cellStyle name="Input 8 2 8 17" xfId="7911" xr:uid="{00000000-0005-0000-0000-0000371D0000}"/>
    <cellStyle name="Input 8 2 8 17 2" xfId="7912" xr:uid="{00000000-0005-0000-0000-0000381D0000}"/>
    <cellStyle name="Input 8 2 8 18" xfId="7913" xr:uid="{00000000-0005-0000-0000-0000391D0000}"/>
    <cellStyle name="Input 8 2 8 2" xfId="7914" xr:uid="{00000000-0005-0000-0000-00003A1D0000}"/>
    <cellStyle name="Input 8 2 8 2 10" xfId="7915" xr:uid="{00000000-0005-0000-0000-00003B1D0000}"/>
    <cellStyle name="Input 8 2 8 2 10 2" xfId="7916" xr:uid="{00000000-0005-0000-0000-00003C1D0000}"/>
    <cellStyle name="Input 8 2 8 2 11" xfId="7917" xr:uid="{00000000-0005-0000-0000-00003D1D0000}"/>
    <cellStyle name="Input 8 2 8 2 11 2" xfId="7918" xr:uid="{00000000-0005-0000-0000-00003E1D0000}"/>
    <cellStyle name="Input 8 2 8 2 12" xfId="7919" xr:uid="{00000000-0005-0000-0000-00003F1D0000}"/>
    <cellStyle name="Input 8 2 8 2 12 2" xfId="7920" xr:uid="{00000000-0005-0000-0000-0000401D0000}"/>
    <cellStyle name="Input 8 2 8 2 13" xfId="7921" xr:uid="{00000000-0005-0000-0000-0000411D0000}"/>
    <cellStyle name="Input 8 2 8 2 13 2" xfId="7922" xr:uid="{00000000-0005-0000-0000-0000421D0000}"/>
    <cellStyle name="Input 8 2 8 2 14" xfId="7923" xr:uid="{00000000-0005-0000-0000-0000431D0000}"/>
    <cellStyle name="Input 8 2 8 2 14 2" xfId="7924" xr:uid="{00000000-0005-0000-0000-0000441D0000}"/>
    <cellStyle name="Input 8 2 8 2 15" xfId="7925" xr:uid="{00000000-0005-0000-0000-0000451D0000}"/>
    <cellStyle name="Input 8 2 8 2 15 2" xfId="7926" xr:uid="{00000000-0005-0000-0000-0000461D0000}"/>
    <cellStyle name="Input 8 2 8 2 16" xfId="7927" xr:uid="{00000000-0005-0000-0000-0000471D0000}"/>
    <cellStyle name="Input 8 2 8 2 16 2" xfId="7928" xr:uid="{00000000-0005-0000-0000-0000481D0000}"/>
    <cellStyle name="Input 8 2 8 2 17" xfId="7929" xr:uid="{00000000-0005-0000-0000-0000491D0000}"/>
    <cellStyle name="Input 8 2 8 2 17 2" xfId="7930" xr:uid="{00000000-0005-0000-0000-00004A1D0000}"/>
    <cellStyle name="Input 8 2 8 2 18" xfId="7931" xr:uid="{00000000-0005-0000-0000-00004B1D0000}"/>
    <cellStyle name="Input 8 2 8 2 2" xfId="7932" xr:uid="{00000000-0005-0000-0000-00004C1D0000}"/>
    <cellStyle name="Input 8 2 8 2 2 2" xfId="7933" xr:uid="{00000000-0005-0000-0000-00004D1D0000}"/>
    <cellStyle name="Input 8 2 8 2 3" xfId="7934" xr:uid="{00000000-0005-0000-0000-00004E1D0000}"/>
    <cellStyle name="Input 8 2 8 2 3 2" xfId="7935" xr:uid="{00000000-0005-0000-0000-00004F1D0000}"/>
    <cellStyle name="Input 8 2 8 2 4" xfId="7936" xr:uid="{00000000-0005-0000-0000-0000501D0000}"/>
    <cellStyle name="Input 8 2 8 2 4 2" xfId="7937" xr:uid="{00000000-0005-0000-0000-0000511D0000}"/>
    <cellStyle name="Input 8 2 8 2 5" xfId="7938" xr:uid="{00000000-0005-0000-0000-0000521D0000}"/>
    <cellStyle name="Input 8 2 8 2 5 2" xfId="7939" xr:uid="{00000000-0005-0000-0000-0000531D0000}"/>
    <cellStyle name="Input 8 2 8 2 6" xfId="7940" xr:uid="{00000000-0005-0000-0000-0000541D0000}"/>
    <cellStyle name="Input 8 2 8 2 6 2" xfId="7941" xr:uid="{00000000-0005-0000-0000-0000551D0000}"/>
    <cellStyle name="Input 8 2 8 2 7" xfId="7942" xr:uid="{00000000-0005-0000-0000-0000561D0000}"/>
    <cellStyle name="Input 8 2 8 2 7 2" xfId="7943" xr:uid="{00000000-0005-0000-0000-0000571D0000}"/>
    <cellStyle name="Input 8 2 8 2 8" xfId="7944" xr:uid="{00000000-0005-0000-0000-0000581D0000}"/>
    <cellStyle name="Input 8 2 8 2 8 2" xfId="7945" xr:uid="{00000000-0005-0000-0000-0000591D0000}"/>
    <cellStyle name="Input 8 2 8 2 9" xfId="7946" xr:uid="{00000000-0005-0000-0000-00005A1D0000}"/>
    <cellStyle name="Input 8 2 8 2 9 2" xfId="7947" xr:uid="{00000000-0005-0000-0000-00005B1D0000}"/>
    <cellStyle name="Input 8 2 8 3" xfId="7948" xr:uid="{00000000-0005-0000-0000-00005C1D0000}"/>
    <cellStyle name="Input 8 2 8 3 10" xfId="7949" xr:uid="{00000000-0005-0000-0000-00005D1D0000}"/>
    <cellStyle name="Input 8 2 8 3 10 2" xfId="7950" xr:uid="{00000000-0005-0000-0000-00005E1D0000}"/>
    <cellStyle name="Input 8 2 8 3 11" xfId="7951" xr:uid="{00000000-0005-0000-0000-00005F1D0000}"/>
    <cellStyle name="Input 8 2 8 3 11 2" xfId="7952" xr:uid="{00000000-0005-0000-0000-0000601D0000}"/>
    <cellStyle name="Input 8 2 8 3 12" xfId="7953" xr:uid="{00000000-0005-0000-0000-0000611D0000}"/>
    <cellStyle name="Input 8 2 8 3 12 2" xfId="7954" xr:uid="{00000000-0005-0000-0000-0000621D0000}"/>
    <cellStyle name="Input 8 2 8 3 13" xfId="7955" xr:uid="{00000000-0005-0000-0000-0000631D0000}"/>
    <cellStyle name="Input 8 2 8 3 13 2" xfId="7956" xr:uid="{00000000-0005-0000-0000-0000641D0000}"/>
    <cellStyle name="Input 8 2 8 3 14" xfId="7957" xr:uid="{00000000-0005-0000-0000-0000651D0000}"/>
    <cellStyle name="Input 8 2 8 3 14 2" xfId="7958" xr:uid="{00000000-0005-0000-0000-0000661D0000}"/>
    <cellStyle name="Input 8 2 8 3 15" xfId="7959" xr:uid="{00000000-0005-0000-0000-0000671D0000}"/>
    <cellStyle name="Input 8 2 8 3 15 2" xfId="7960" xr:uid="{00000000-0005-0000-0000-0000681D0000}"/>
    <cellStyle name="Input 8 2 8 3 16" xfId="7961" xr:uid="{00000000-0005-0000-0000-0000691D0000}"/>
    <cellStyle name="Input 8 2 8 3 2" xfId="7962" xr:uid="{00000000-0005-0000-0000-00006A1D0000}"/>
    <cellStyle name="Input 8 2 8 3 2 2" xfId="7963" xr:uid="{00000000-0005-0000-0000-00006B1D0000}"/>
    <cellStyle name="Input 8 2 8 3 3" xfId="7964" xr:uid="{00000000-0005-0000-0000-00006C1D0000}"/>
    <cellStyle name="Input 8 2 8 3 3 2" xfId="7965" xr:uid="{00000000-0005-0000-0000-00006D1D0000}"/>
    <cellStyle name="Input 8 2 8 3 4" xfId="7966" xr:uid="{00000000-0005-0000-0000-00006E1D0000}"/>
    <cellStyle name="Input 8 2 8 3 4 2" xfId="7967" xr:uid="{00000000-0005-0000-0000-00006F1D0000}"/>
    <cellStyle name="Input 8 2 8 3 5" xfId="7968" xr:uid="{00000000-0005-0000-0000-0000701D0000}"/>
    <cellStyle name="Input 8 2 8 3 5 2" xfId="7969" xr:uid="{00000000-0005-0000-0000-0000711D0000}"/>
    <cellStyle name="Input 8 2 8 3 6" xfId="7970" xr:uid="{00000000-0005-0000-0000-0000721D0000}"/>
    <cellStyle name="Input 8 2 8 3 6 2" xfId="7971" xr:uid="{00000000-0005-0000-0000-0000731D0000}"/>
    <cellStyle name="Input 8 2 8 3 7" xfId="7972" xr:uid="{00000000-0005-0000-0000-0000741D0000}"/>
    <cellStyle name="Input 8 2 8 3 7 2" xfId="7973" xr:uid="{00000000-0005-0000-0000-0000751D0000}"/>
    <cellStyle name="Input 8 2 8 3 8" xfId="7974" xr:uid="{00000000-0005-0000-0000-0000761D0000}"/>
    <cellStyle name="Input 8 2 8 3 8 2" xfId="7975" xr:uid="{00000000-0005-0000-0000-0000771D0000}"/>
    <cellStyle name="Input 8 2 8 3 9" xfId="7976" xr:uid="{00000000-0005-0000-0000-0000781D0000}"/>
    <cellStyle name="Input 8 2 8 3 9 2" xfId="7977" xr:uid="{00000000-0005-0000-0000-0000791D0000}"/>
    <cellStyle name="Input 8 2 8 4" xfId="7978" xr:uid="{00000000-0005-0000-0000-00007A1D0000}"/>
    <cellStyle name="Input 8 2 8 4 10" xfId="7979" xr:uid="{00000000-0005-0000-0000-00007B1D0000}"/>
    <cellStyle name="Input 8 2 8 4 10 2" xfId="7980" xr:uid="{00000000-0005-0000-0000-00007C1D0000}"/>
    <cellStyle name="Input 8 2 8 4 11" xfId="7981" xr:uid="{00000000-0005-0000-0000-00007D1D0000}"/>
    <cellStyle name="Input 8 2 8 4 11 2" xfId="7982" xr:uid="{00000000-0005-0000-0000-00007E1D0000}"/>
    <cellStyle name="Input 8 2 8 4 12" xfId="7983" xr:uid="{00000000-0005-0000-0000-00007F1D0000}"/>
    <cellStyle name="Input 8 2 8 4 12 2" xfId="7984" xr:uid="{00000000-0005-0000-0000-0000801D0000}"/>
    <cellStyle name="Input 8 2 8 4 13" xfId="7985" xr:uid="{00000000-0005-0000-0000-0000811D0000}"/>
    <cellStyle name="Input 8 2 8 4 13 2" xfId="7986" xr:uid="{00000000-0005-0000-0000-0000821D0000}"/>
    <cellStyle name="Input 8 2 8 4 14" xfId="7987" xr:uid="{00000000-0005-0000-0000-0000831D0000}"/>
    <cellStyle name="Input 8 2 8 4 14 2" xfId="7988" xr:uid="{00000000-0005-0000-0000-0000841D0000}"/>
    <cellStyle name="Input 8 2 8 4 15" xfId="7989" xr:uid="{00000000-0005-0000-0000-0000851D0000}"/>
    <cellStyle name="Input 8 2 8 4 15 2" xfId="7990" xr:uid="{00000000-0005-0000-0000-0000861D0000}"/>
    <cellStyle name="Input 8 2 8 4 16" xfId="7991" xr:uid="{00000000-0005-0000-0000-0000871D0000}"/>
    <cellStyle name="Input 8 2 8 4 2" xfId="7992" xr:uid="{00000000-0005-0000-0000-0000881D0000}"/>
    <cellStyle name="Input 8 2 8 4 2 2" xfId="7993" xr:uid="{00000000-0005-0000-0000-0000891D0000}"/>
    <cellStyle name="Input 8 2 8 4 3" xfId="7994" xr:uid="{00000000-0005-0000-0000-00008A1D0000}"/>
    <cellStyle name="Input 8 2 8 4 3 2" xfId="7995" xr:uid="{00000000-0005-0000-0000-00008B1D0000}"/>
    <cellStyle name="Input 8 2 8 4 4" xfId="7996" xr:uid="{00000000-0005-0000-0000-00008C1D0000}"/>
    <cellStyle name="Input 8 2 8 4 4 2" xfId="7997" xr:uid="{00000000-0005-0000-0000-00008D1D0000}"/>
    <cellStyle name="Input 8 2 8 4 5" xfId="7998" xr:uid="{00000000-0005-0000-0000-00008E1D0000}"/>
    <cellStyle name="Input 8 2 8 4 5 2" xfId="7999" xr:uid="{00000000-0005-0000-0000-00008F1D0000}"/>
    <cellStyle name="Input 8 2 8 4 6" xfId="8000" xr:uid="{00000000-0005-0000-0000-0000901D0000}"/>
    <cellStyle name="Input 8 2 8 4 6 2" xfId="8001" xr:uid="{00000000-0005-0000-0000-0000911D0000}"/>
    <cellStyle name="Input 8 2 8 4 7" xfId="8002" xr:uid="{00000000-0005-0000-0000-0000921D0000}"/>
    <cellStyle name="Input 8 2 8 4 7 2" xfId="8003" xr:uid="{00000000-0005-0000-0000-0000931D0000}"/>
    <cellStyle name="Input 8 2 8 4 8" xfId="8004" xr:uid="{00000000-0005-0000-0000-0000941D0000}"/>
    <cellStyle name="Input 8 2 8 4 8 2" xfId="8005" xr:uid="{00000000-0005-0000-0000-0000951D0000}"/>
    <cellStyle name="Input 8 2 8 4 9" xfId="8006" xr:uid="{00000000-0005-0000-0000-0000961D0000}"/>
    <cellStyle name="Input 8 2 8 4 9 2" xfId="8007" xr:uid="{00000000-0005-0000-0000-0000971D0000}"/>
    <cellStyle name="Input 8 2 8 5" xfId="8008" xr:uid="{00000000-0005-0000-0000-0000981D0000}"/>
    <cellStyle name="Input 8 2 8 5 10" xfId="8009" xr:uid="{00000000-0005-0000-0000-0000991D0000}"/>
    <cellStyle name="Input 8 2 8 5 10 2" xfId="8010" xr:uid="{00000000-0005-0000-0000-00009A1D0000}"/>
    <cellStyle name="Input 8 2 8 5 11" xfId="8011" xr:uid="{00000000-0005-0000-0000-00009B1D0000}"/>
    <cellStyle name="Input 8 2 8 5 11 2" xfId="8012" xr:uid="{00000000-0005-0000-0000-00009C1D0000}"/>
    <cellStyle name="Input 8 2 8 5 12" xfId="8013" xr:uid="{00000000-0005-0000-0000-00009D1D0000}"/>
    <cellStyle name="Input 8 2 8 5 12 2" xfId="8014" xr:uid="{00000000-0005-0000-0000-00009E1D0000}"/>
    <cellStyle name="Input 8 2 8 5 13" xfId="8015" xr:uid="{00000000-0005-0000-0000-00009F1D0000}"/>
    <cellStyle name="Input 8 2 8 5 13 2" xfId="8016" xr:uid="{00000000-0005-0000-0000-0000A01D0000}"/>
    <cellStyle name="Input 8 2 8 5 14" xfId="8017" xr:uid="{00000000-0005-0000-0000-0000A11D0000}"/>
    <cellStyle name="Input 8 2 8 5 2" xfId="8018" xr:uid="{00000000-0005-0000-0000-0000A21D0000}"/>
    <cellStyle name="Input 8 2 8 5 2 2" xfId="8019" xr:uid="{00000000-0005-0000-0000-0000A31D0000}"/>
    <cellStyle name="Input 8 2 8 5 3" xfId="8020" xr:uid="{00000000-0005-0000-0000-0000A41D0000}"/>
    <cellStyle name="Input 8 2 8 5 3 2" xfId="8021" xr:uid="{00000000-0005-0000-0000-0000A51D0000}"/>
    <cellStyle name="Input 8 2 8 5 4" xfId="8022" xr:uid="{00000000-0005-0000-0000-0000A61D0000}"/>
    <cellStyle name="Input 8 2 8 5 4 2" xfId="8023" xr:uid="{00000000-0005-0000-0000-0000A71D0000}"/>
    <cellStyle name="Input 8 2 8 5 5" xfId="8024" xr:uid="{00000000-0005-0000-0000-0000A81D0000}"/>
    <cellStyle name="Input 8 2 8 5 5 2" xfId="8025" xr:uid="{00000000-0005-0000-0000-0000A91D0000}"/>
    <cellStyle name="Input 8 2 8 5 6" xfId="8026" xr:uid="{00000000-0005-0000-0000-0000AA1D0000}"/>
    <cellStyle name="Input 8 2 8 5 6 2" xfId="8027" xr:uid="{00000000-0005-0000-0000-0000AB1D0000}"/>
    <cellStyle name="Input 8 2 8 5 7" xfId="8028" xr:uid="{00000000-0005-0000-0000-0000AC1D0000}"/>
    <cellStyle name="Input 8 2 8 5 7 2" xfId="8029" xr:uid="{00000000-0005-0000-0000-0000AD1D0000}"/>
    <cellStyle name="Input 8 2 8 5 8" xfId="8030" xr:uid="{00000000-0005-0000-0000-0000AE1D0000}"/>
    <cellStyle name="Input 8 2 8 5 8 2" xfId="8031" xr:uid="{00000000-0005-0000-0000-0000AF1D0000}"/>
    <cellStyle name="Input 8 2 8 5 9" xfId="8032" xr:uid="{00000000-0005-0000-0000-0000B01D0000}"/>
    <cellStyle name="Input 8 2 8 5 9 2" xfId="8033" xr:uid="{00000000-0005-0000-0000-0000B11D0000}"/>
    <cellStyle name="Input 8 2 8 6" xfId="8034" xr:uid="{00000000-0005-0000-0000-0000B21D0000}"/>
    <cellStyle name="Input 8 2 8 6 2" xfId="8035" xr:uid="{00000000-0005-0000-0000-0000B31D0000}"/>
    <cellStyle name="Input 8 2 8 7" xfId="8036" xr:uid="{00000000-0005-0000-0000-0000B41D0000}"/>
    <cellStyle name="Input 8 2 8 7 2" xfId="8037" xr:uid="{00000000-0005-0000-0000-0000B51D0000}"/>
    <cellStyle name="Input 8 2 8 8" xfId="8038" xr:uid="{00000000-0005-0000-0000-0000B61D0000}"/>
    <cellStyle name="Input 8 2 8 8 2" xfId="8039" xr:uid="{00000000-0005-0000-0000-0000B71D0000}"/>
    <cellStyle name="Input 8 2 8 9" xfId="8040" xr:uid="{00000000-0005-0000-0000-0000B81D0000}"/>
    <cellStyle name="Input 8 2 8 9 2" xfId="8041" xr:uid="{00000000-0005-0000-0000-0000B91D0000}"/>
    <cellStyle name="Input 8 2 9" xfId="8042" xr:uid="{00000000-0005-0000-0000-0000BA1D0000}"/>
    <cellStyle name="Input 8 2 9 10" xfId="8043" xr:uid="{00000000-0005-0000-0000-0000BB1D0000}"/>
    <cellStyle name="Input 8 2 9 10 2" xfId="8044" xr:uid="{00000000-0005-0000-0000-0000BC1D0000}"/>
    <cellStyle name="Input 8 2 9 11" xfId="8045" xr:uid="{00000000-0005-0000-0000-0000BD1D0000}"/>
    <cellStyle name="Input 8 2 9 11 2" xfId="8046" xr:uid="{00000000-0005-0000-0000-0000BE1D0000}"/>
    <cellStyle name="Input 8 2 9 12" xfId="8047" xr:uid="{00000000-0005-0000-0000-0000BF1D0000}"/>
    <cellStyle name="Input 8 2 9 12 2" xfId="8048" xr:uid="{00000000-0005-0000-0000-0000C01D0000}"/>
    <cellStyle name="Input 8 2 9 13" xfId="8049" xr:uid="{00000000-0005-0000-0000-0000C11D0000}"/>
    <cellStyle name="Input 8 2 9 13 2" xfId="8050" xr:uid="{00000000-0005-0000-0000-0000C21D0000}"/>
    <cellStyle name="Input 8 2 9 14" xfId="8051" xr:uid="{00000000-0005-0000-0000-0000C31D0000}"/>
    <cellStyle name="Input 8 2 9 14 2" xfId="8052" xr:uid="{00000000-0005-0000-0000-0000C41D0000}"/>
    <cellStyle name="Input 8 2 9 15" xfId="8053" xr:uid="{00000000-0005-0000-0000-0000C51D0000}"/>
    <cellStyle name="Input 8 2 9 15 2" xfId="8054" xr:uid="{00000000-0005-0000-0000-0000C61D0000}"/>
    <cellStyle name="Input 8 2 9 16" xfId="8055" xr:uid="{00000000-0005-0000-0000-0000C71D0000}"/>
    <cellStyle name="Input 8 2 9 16 2" xfId="8056" xr:uid="{00000000-0005-0000-0000-0000C81D0000}"/>
    <cellStyle name="Input 8 2 9 17" xfId="8057" xr:uid="{00000000-0005-0000-0000-0000C91D0000}"/>
    <cellStyle name="Input 8 2 9 17 2" xfId="8058" xr:uid="{00000000-0005-0000-0000-0000CA1D0000}"/>
    <cellStyle name="Input 8 2 9 18" xfId="8059" xr:uid="{00000000-0005-0000-0000-0000CB1D0000}"/>
    <cellStyle name="Input 8 2 9 2" xfId="8060" xr:uid="{00000000-0005-0000-0000-0000CC1D0000}"/>
    <cellStyle name="Input 8 2 9 2 2" xfId="8061" xr:uid="{00000000-0005-0000-0000-0000CD1D0000}"/>
    <cellStyle name="Input 8 2 9 3" xfId="8062" xr:uid="{00000000-0005-0000-0000-0000CE1D0000}"/>
    <cellStyle name="Input 8 2 9 3 2" xfId="8063" xr:uid="{00000000-0005-0000-0000-0000CF1D0000}"/>
    <cellStyle name="Input 8 2 9 4" xfId="8064" xr:uid="{00000000-0005-0000-0000-0000D01D0000}"/>
    <cellStyle name="Input 8 2 9 4 2" xfId="8065" xr:uid="{00000000-0005-0000-0000-0000D11D0000}"/>
    <cellStyle name="Input 8 2 9 5" xfId="8066" xr:uid="{00000000-0005-0000-0000-0000D21D0000}"/>
    <cellStyle name="Input 8 2 9 5 2" xfId="8067" xr:uid="{00000000-0005-0000-0000-0000D31D0000}"/>
    <cellStyle name="Input 8 2 9 6" xfId="8068" xr:uid="{00000000-0005-0000-0000-0000D41D0000}"/>
    <cellStyle name="Input 8 2 9 6 2" xfId="8069" xr:uid="{00000000-0005-0000-0000-0000D51D0000}"/>
    <cellStyle name="Input 8 2 9 7" xfId="8070" xr:uid="{00000000-0005-0000-0000-0000D61D0000}"/>
    <cellStyle name="Input 8 2 9 7 2" xfId="8071" xr:uid="{00000000-0005-0000-0000-0000D71D0000}"/>
    <cellStyle name="Input 8 2 9 8" xfId="8072" xr:uid="{00000000-0005-0000-0000-0000D81D0000}"/>
    <cellStyle name="Input 8 2 9 8 2" xfId="8073" xr:uid="{00000000-0005-0000-0000-0000D91D0000}"/>
    <cellStyle name="Input 8 2 9 9" xfId="8074" xr:uid="{00000000-0005-0000-0000-0000DA1D0000}"/>
    <cellStyle name="Input 8 2 9 9 2" xfId="8075" xr:uid="{00000000-0005-0000-0000-0000DB1D0000}"/>
    <cellStyle name="Input 8 20" xfId="8076" xr:uid="{00000000-0005-0000-0000-0000DC1D0000}"/>
    <cellStyle name="Input 8 20 2" xfId="8077" xr:uid="{00000000-0005-0000-0000-0000DD1D0000}"/>
    <cellStyle name="Input 8 21" xfId="8078" xr:uid="{00000000-0005-0000-0000-0000DE1D0000}"/>
    <cellStyle name="Input 8 21 2" xfId="8079" xr:uid="{00000000-0005-0000-0000-0000DF1D0000}"/>
    <cellStyle name="Input 8 22" xfId="8080" xr:uid="{00000000-0005-0000-0000-0000E01D0000}"/>
    <cellStyle name="Input 8 22 2" xfId="8081" xr:uid="{00000000-0005-0000-0000-0000E11D0000}"/>
    <cellStyle name="Input 8 23" xfId="8082" xr:uid="{00000000-0005-0000-0000-0000E21D0000}"/>
    <cellStyle name="Input 8 23 2" xfId="8083" xr:uid="{00000000-0005-0000-0000-0000E31D0000}"/>
    <cellStyle name="Input 8 24" xfId="8084" xr:uid="{00000000-0005-0000-0000-0000E41D0000}"/>
    <cellStyle name="Input 8 24 2" xfId="8085" xr:uid="{00000000-0005-0000-0000-0000E51D0000}"/>
    <cellStyle name="Input 8 25" xfId="8086" xr:uid="{00000000-0005-0000-0000-0000E61D0000}"/>
    <cellStyle name="Input 8 25 2" xfId="8087" xr:uid="{00000000-0005-0000-0000-0000E71D0000}"/>
    <cellStyle name="Input 8 26" xfId="8088" xr:uid="{00000000-0005-0000-0000-0000E81D0000}"/>
    <cellStyle name="Input 8 26 2" xfId="8089" xr:uid="{00000000-0005-0000-0000-0000E91D0000}"/>
    <cellStyle name="Input 8 27" xfId="8090" xr:uid="{00000000-0005-0000-0000-0000EA1D0000}"/>
    <cellStyle name="Input 8 27 2" xfId="8091" xr:uid="{00000000-0005-0000-0000-0000EB1D0000}"/>
    <cellStyle name="Input 8 28" xfId="8092" xr:uid="{00000000-0005-0000-0000-0000EC1D0000}"/>
    <cellStyle name="Input 8 3" xfId="8093" xr:uid="{00000000-0005-0000-0000-0000ED1D0000}"/>
    <cellStyle name="Input 8 3 10" xfId="8094" xr:uid="{00000000-0005-0000-0000-0000EE1D0000}"/>
    <cellStyle name="Input 8 3 10 2" xfId="8095" xr:uid="{00000000-0005-0000-0000-0000EF1D0000}"/>
    <cellStyle name="Input 8 3 11" xfId="8096" xr:uid="{00000000-0005-0000-0000-0000F01D0000}"/>
    <cellStyle name="Input 8 3 11 2" xfId="8097" xr:uid="{00000000-0005-0000-0000-0000F11D0000}"/>
    <cellStyle name="Input 8 3 12" xfId="8098" xr:uid="{00000000-0005-0000-0000-0000F21D0000}"/>
    <cellStyle name="Input 8 3 12 2" xfId="8099" xr:uid="{00000000-0005-0000-0000-0000F31D0000}"/>
    <cellStyle name="Input 8 3 13" xfId="8100" xr:uid="{00000000-0005-0000-0000-0000F41D0000}"/>
    <cellStyle name="Input 8 3 13 2" xfId="8101" xr:uid="{00000000-0005-0000-0000-0000F51D0000}"/>
    <cellStyle name="Input 8 3 14" xfId="8102" xr:uid="{00000000-0005-0000-0000-0000F61D0000}"/>
    <cellStyle name="Input 8 3 14 2" xfId="8103" xr:uid="{00000000-0005-0000-0000-0000F71D0000}"/>
    <cellStyle name="Input 8 3 15" xfId="8104" xr:uid="{00000000-0005-0000-0000-0000F81D0000}"/>
    <cellStyle name="Input 8 3 15 2" xfId="8105" xr:uid="{00000000-0005-0000-0000-0000F91D0000}"/>
    <cellStyle name="Input 8 3 16" xfId="8106" xr:uid="{00000000-0005-0000-0000-0000FA1D0000}"/>
    <cellStyle name="Input 8 3 16 2" xfId="8107" xr:uid="{00000000-0005-0000-0000-0000FB1D0000}"/>
    <cellStyle name="Input 8 3 17" xfId="8108" xr:uid="{00000000-0005-0000-0000-0000FC1D0000}"/>
    <cellStyle name="Input 8 3 17 2" xfId="8109" xr:uid="{00000000-0005-0000-0000-0000FD1D0000}"/>
    <cellStyle name="Input 8 3 18" xfId="8110" xr:uid="{00000000-0005-0000-0000-0000FE1D0000}"/>
    <cellStyle name="Input 8 3 18 2" xfId="8111" xr:uid="{00000000-0005-0000-0000-0000FF1D0000}"/>
    <cellStyle name="Input 8 3 19" xfId="8112" xr:uid="{00000000-0005-0000-0000-0000001E0000}"/>
    <cellStyle name="Input 8 3 19 2" xfId="8113" xr:uid="{00000000-0005-0000-0000-0000011E0000}"/>
    <cellStyle name="Input 8 3 2" xfId="8114" xr:uid="{00000000-0005-0000-0000-0000021E0000}"/>
    <cellStyle name="Input 8 3 2 10" xfId="8115" xr:uid="{00000000-0005-0000-0000-0000031E0000}"/>
    <cellStyle name="Input 8 3 2 10 2" xfId="8116" xr:uid="{00000000-0005-0000-0000-0000041E0000}"/>
    <cellStyle name="Input 8 3 2 11" xfId="8117" xr:uid="{00000000-0005-0000-0000-0000051E0000}"/>
    <cellStyle name="Input 8 3 2 11 2" xfId="8118" xr:uid="{00000000-0005-0000-0000-0000061E0000}"/>
    <cellStyle name="Input 8 3 2 12" xfId="8119" xr:uid="{00000000-0005-0000-0000-0000071E0000}"/>
    <cellStyle name="Input 8 3 2 12 2" xfId="8120" xr:uid="{00000000-0005-0000-0000-0000081E0000}"/>
    <cellStyle name="Input 8 3 2 13" xfId="8121" xr:uid="{00000000-0005-0000-0000-0000091E0000}"/>
    <cellStyle name="Input 8 3 2 13 2" xfId="8122" xr:uid="{00000000-0005-0000-0000-00000A1E0000}"/>
    <cellStyle name="Input 8 3 2 14" xfId="8123" xr:uid="{00000000-0005-0000-0000-00000B1E0000}"/>
    <cellStyle name="Input 8 3 2 14 2" xfId="8124" xr:uid="{00000000-0005-0000-0000-00000C1E0000}"/>
    <cellStyle name="Input 8 3 2 15" xfId="8125" xr:uid="{00000000-0005-0000-0000-00000D1E0000}"/>
    <cellStyle name="Input 8 3 2 15 2" xfId="8126" xr:uid="{00000000-0005-0000-0000-00000E1E0000}"/>
    <cellStyle name="Input 8 3 2 16" xfId="8127" xr:uid="{00000000-0005-0000-0000-00000F1E0000}"/>
    <cellStyle name="Input 8 3 2 16 2" xfId="8128" xr:uid="{00000000-0005-0000-0000-0000101E0000}"/>
    <cellStyle name="Input 8 3 2 17" xfId="8129" xr:uid="{00000000-0005-0000-0000-0000111E0000}"/>
    <cellStyle name="Input 8 3 2 17 2" xfId="8130" xr:uid="{00000000-0005-0000-0000-0000121E0000}"/>
    <cellStyle name="Input 8 3 2 18" xfId="8131" xr:uid="{00000000-0005-0000-0000-0000131E0000}"/>
    <cellStyle name="Input 8 3 2 18 2" xfId="8132" xr:uid="{00000000-0005-0000-0000-0000141E0000}"/>
    <cellStyle name="Input 8 3 2 19" xfId="8133" xr:uid="{00000000-0005-0000-0000-0000151E0000}"/>
    <cellStyle name="Input 8 3 2 2" xfId="8134" xr:uid="{00000000-0005-0000-0000-0000161E0000}"/>
    <cellStyle name="Input 8 3 2 2 2" xfId="8135" xr:uid="{00000000-0005-0000-0000-0000171E0000}"/>
    <cellStyle name="Input 8 3 2 3" xfId="8136" xr:uid="{00000000-0005-0000-0000-0000181E0000}"/>
    <cellStyle name="Input 8 3 2 3 2" xfId="8137" xr:uid="{00000000-0005-0000-0000-0000191E0000}"/>
    <cellStyle name="Input 8 3 2 4" xfId="8138" xr:uid="{00000000-0005-0000-0000-00001A1E0000}"/>
    <cellStyle name="Input 8 3 2 4 2" xfId="8139" xr:uid="{00000000-0005-0000-0000-00001B1E0000}"/>
    <cellStyle name="Input 8 3 2 5" xfId="8140" xr:uid="{00000000-0005-0000-0000-00001C1E0000}"/>
    <cellStyle name="Input 8 3 2 5 2" xfId="8141" xr:uid="{00000000-0005-0000-0000-00001D1E0000}"/>
    <cellStyle name="Input 8 3 2 6" xfId="8142" xr:uid="{00000000-0005-0000-0000-00001E1E0000}"/>
    <cellStyle name="Input 8 3 2 6 2" xfId="8143" xr:uid="{00000000-0005-0000-0000-00001F1E0000}"/>
    <cellStyle name="Input 8 3 2 7" xfId="8144" xr:uid="{00000000-0005-0000-0000-0000201E0000}"/>
    <cellStyle name="Input 8 3 2 7 2" xfId="8145" xr:uid="{00000000-0005-0000-0000-0000211E0000}"/>
    <cellStyle name="Input 8 3 2 8" xfId="8146" xr:uid="{00000000-0005-0000-0000-0000221E0000}"/>
    <cellStyle name="Input 8 3 2 8 2" xfId="8147" xr:uid="{00000000-0005-0000-0000-0000231E0000}"/>
    <cellStyle name="Input 8 3 2 9" xfId="8148" xr:uid="{00000000-0005-0000-0000-0000241E0000}"/>
    <cellStyle name="Input 8 3 2 9 2" xfId="8149" xr:uid="{00000000-0005-0000-0000-0000251E0000}"/>
    <cellStyle name="Input 8 3 20" xfId="8150" xr:uid="{00000000-0005-0000-0000-0000261E0000}"/>
    <cellStyle name="Input 8 3 3" xfId="8151" xr:uid="{00000000-0005-0000-0000-0000271E0000}"/>
    <cellStyle name="Input 8 3 3 10" xfId="8152" xr:uid="{00000000-0005-0000-0000-0000281E0000}"/>
    <cellStyle name="Input 8 3 3 10 2" xfId="8153" xr:uid="{00000000-0005-0000-0000-0000291E0000}"/>
    <cellStyle name="Input 8 3 3 11" xfId="8154" xr:uid="{00000000-0005-0000-0000-00002A1E0000}"/>
    <cellStyle name="Input 8 3 3 11 2" xfId="8155" xr:uid="{00000000-0005-0000-0000-00002B1E0000}"/>
    <cellStyle name="Input 8 3 3 12" xfId="8156" xr:uid="{00000000-0005-0000-0000-00002C1E0000}"/>
    <cellStyle name="Input 8 3 3 12 2" xfId="8157" xr:uid="{00000000-0005-0000-0000-00002D1E0000}"/>
    <cellStyle name="Input 8 3 3 13" xfId="8158" xr:uid="{00000000-0005-0000-0000-00002E1E0000}"/>
    <cellStyle name="Input 8 3 3 13 2" xfId="8159" xr:uid="{00000000-0005-0000-0000-00002F1E0000}"/>
    <cellStyle name="Input 8 3 3 14" xfId="8160" xr:uid="{00000000-0005-0000-0000-0000301E0000}"/>
    <cellStyle name="Input 8 3 3 14 2" xfId="8161" xr:uid="{00000000-0005-0000-0000-0000311E0000}"/>
    <cellStyle name="Input 8 3 3 15" xfId="8162" xr:uid="{00000000-0005-0000-0000-0000321E0000}"/>
    <cellStyle name="Input 8 3 3 15 2" xfId="8163" xr:uid="{00000000-0005-0000-0000-0000331E0000}"/>
    <cellStyle name="Input 8 3 3 16" xfId="8164" xr:uid="{00000000-0005-0000-0000-0000341E0000}"/>
    <cellStyle name="Input 8 3 3 16 2" xfId="8165" xr:uid="{00000000-0005-0000-0000-0000351E0000}"/>
    <cellStyle name="Input 8 3 3 17" xfId="8166" xr:uid="{00000000-0005-0000-0000-0000361E0000}"/>
    <cellStyle name="Input 8 3 3 17 2" xfId="8167" xr:uid="{00000000-0005-0000-0000-0000371E0000}"/>
    <cellStyle name="Input 8 3 3 18" xfId="8168" xr:uid="{00000000-0005-0000-0000-0000381E0000}"/>
    <cellStyle name="Input 8 3 3 18 2" xfId="8169" xr:uid="{00000000-0005-0000-0000-0000391E0000}"/>
    <cellStyle name="Input 8 3 3 19" xfId="8170" xr:uid="{00000000-0005-0000-0000-00003A1E0000}"/>
    <cellStyle name="Input 8 3 3 2" xfId="8171" xr:uid="{00000000-0005-0000-0000-00003B1E0000}"/>
    <cellStyle name="Input 8 3 3 2 2" xfId="8172" xr:uid="{00000000-0005-0000-0000-00003C1E0000}"/>
    <cellStyle name="Input 8 3 3 3" xfId="8173" xr:uid="{00000000-0005-0000-0000-00003D1E0000}"/>
    <cellStyle name="Input 8 3 3 3 2" xfId="8174" xr:uid="{00000000-0005-0000-0000-00003E1E0000}"/>
    <cellStyle name="Input 8 3 3 4" xfId="8175" xr:uid="{00000000-0005-0000-0000-00003F1E0000}"/>
    <cellStyle name="Input 8 3 3 4 2" xfId="8176" xr:uid="{00000000-0005-0000-0000-0000401E0000}"/>
    <cellStyle name="Input 8 3 3 5" xfId="8177" xr:uid="{00000000-0005-0000-0000-0000411E0000}"/>
    <cellStyle name="Input 8 3 3 5 2" xfId="8178" xr:uid="{00000000-0005-0000-0000-0000421E0000}"/>
    <cellStyle name="Input 8 3 3 6" xfId="8179" xr:uid="{00000000-0005-0000-0000-0000431E0000}"/>
    <cellStyle name="Input 8 3 3 6 2" xfId="8180" xr:uid="{00000000-0005-0000-0000-0000441E0000}"/>
    <cellStyle name="Input 8 3 3 7" xfId="8181" xr:uid="{00000000-0005-0000-0000-0000451E0000}"/>
    <cellStyle name="Input 8 3 3 7 2" xfId="8182" xr:uid="{00000000-0005-0000-0000-0000461E0000}"/>
    <cellStyle name="Input 8 3 3 8" xfId="8183" xr:uid="{00000000-0005-0000-0000-0000471E0000}"/>
    <cellStyle name="Input 8 3 3 8 2" xfId="8184" xr:uid="{00000000-0005-0000-0000-0000481E0000}"/>
    <cellStyle name="Input 8 3 3 9" xfId="8185" xr:uid="{00000000-0005-0000-0000-0000491E0000}"/>
    <cellStyle name="Input 8 3 3 9 2" xfId="8186" xr:uid="{00000000-0005-0000-0000-00004A1E0000}"/>
    <cellStyle name="Input 8 3 4" xfId="8187" xr:uid="{00000000-0005-0000-0000-00004B1E0000}"/>
    <cellStyle name="Input 8 3 4 10" xfId="8188" xr:uid="{00000000-0005-0000-0000-00004C1E0000}"/>
    <cellStyle name="Input 8 3 4 10 2" xfId="8189" xr:uid="{00000000-0005-0000-0000-00004D1E0000}"/>
    <cellStyle name="Input 8 3 4 11" xfId="8190" xr:uid="{00000000-0005-0000-0000-00004E1E0000}"/>
    <cellStyle name="Input 8 3 4 11 2" xfId="8191" xr:uid="{00000000-0005-0000-0000-00004F1E0000}"/>
    <cellStyle name="Input 8 3 4 12" xfId="8192" xr:uid="{00000000-0005-0000-0000-0000501E0000}"/>
    <cellStyle name="Input 8 3 4 12 2" xfId="8193" xr:uid="{00000000-0005-0000-0000-0000511E0000}"/>
    <cellStyle name="Input 8 3 4 13" xfId="8194" xr:uid="{00000000-0005-0000-0000-0000521E0000}"/>
    <cellStyle name="Input 8 3 4 13 2" xfId="8195" xr:uid="{00000000-0005-0000-0000-0000531E0000}"/>
    <cellStyle name="Input 8 3 4 14" xfId="8196" xr:uid="{00000000-0005-0000-0000-0000541E0000}"/>
    <cellStyle name="Input 8 3 4 14 2" xfId="8197" xr:uid="{00000000-0005-0000-0000-0000551E0000}"/>
    <cellStyle name="Input 8 3 4 15" xfId="8198" xr:uid="{00000000-0005-0000-0000-0000561E0000}"/>
    <cellStyle name="Input 8 3 4 15 2" xfId="8199" xr:uid="{00000000-0005-0000-0000-0000571E0000}"/>
    <cellStyle name="Input 8 3 4 16" xfId="8200" xr:uid="{00000000-0005-0000-0000-0000581E0000}"/>
    <cellStyle name="Input 8 3 4 2" xfId="8201" xr:uid="{00000000-0005-0000-0000-0000591E0000}"/>
    <cellStyle name="Input 8 3 4 2 2" xfId="8202" xr:uid="{00000000-0005-0000-0000-00005A1E0000}"/>
    <cellStyle name="Input 8 3 4 3" xfId="8203" xr:uid="{00000000-0005-0000-0000-00005B1E0000}"/>
    <cellStyle name="Input 8 3 4 3 2" xfId="8204" xr:uid="{00000000-0005-0000-0000-00005C1E0000}"/>
    <cellStyle name="Input 8 3 4 4" xfId="8205" xr:uid="{00000000-0005-0000-0000-00005D1E0000}"/>
    <cellStyle name="Input 8 3 4 4 2" xfId="8206" xr:uid="{00000000-0005-0000-0000-00005E1E0000}"/>
    <cellStyle name="Input 8 3 4 5" xfId="8207" xr:uid="{00000000-0005-0000-0000-00005F1E0000}"/>
    <cellStyle name="Input 8 3 4 5 2" xfId="8208" xr:uid="{00000000-0005-0000-0000-0000601E0000}"/>
    <cellStyle name="Input 8 3 4 6" xfId="8209" xr:uid="{00000000-0005-0000-0000-0000611E0000}"/>
    <cellStyle name="Input 8 3 4 6 2" xfId="8210" xr:uid="{00000000-0005-0000-0000-0000621E0000}"/>
    <cellStyle name="Input 8 3 4 7" xfId="8211" xr:uid="{00000000-0005-0000-0000-0000631E0000}"/>
    <cellStyle name="Input 8 3 4 7 2" xfId="8212" xr:uid="{00000000-0005-0000-0000-0000641E0000}"/>
    <cellStyle name="Input 8 3 4 8" xfId="8213" xr:uid="{00000000-0005-0000-0000-0000651E0000}"/>
    <cellStyle name="Input 8 3 4 8 2" xfId="8214" xr:uid="{00000000-0005-0000-0000-0000661E0000}"/>
    <cellStyle name="Input 8 3 4 9" xfId="8215" xr:uid="{00000000-0005-0000-0000-0000671E0000}"/>
    <cellStyle name="Input 8 3 4 9 2" xfId="8216" xr:uid="{00000000-0005-0000-0000-0000681E0000}"/>
    <cellStyle name="Input 8 3 5" xfId="8217" xr:uid="{00000000-0005-0000-0000-0000691E0000}"/>
    <cellStyle name="Input 8 3 5 10" xfId="8218" xr:uid="{00000000-0005-0000-0000-00006A1E0000}"/>
    <cellStyle name="Input 8 3 5 10 2" xfId="8219" xr:uid="{00000000-0005-0000-0000-00006B1E0000}"/>
    <cellStyle name="Input 8 3 5 11" xfId="8220" xr:uid="{00000000-0005-0000-0000-00006C1E0000}"/>
    <cellStyle name="Input 8 3 5 11 2" xfId="8221" xr:uid="{00000000-0005-0000-0000-00006D1E0000}"/>
    <cellStyle name="Input 8 3 5 12" xfId="8222" xr:uid="{00000000-0005-0000-0000-00006E1E0000}"/>
    <cellStyle name="Input 8 3 5 12 2" xfId="8223" xr:uid="{00000000-0005-0000-0000-00006F1E0000}"/>
    <cellStyle name="Input 8 3 5 13" xfId="8224" xr:uid="{00000000-0005-0000-0000-0000701E0000}"/>
    <cellStyle name="Input 8 3 5 13 2" xfId="8225" xr:uid="{00000000-0005-0000-0000-0000711E0000}"/>
    <cellStyle name="Input 8 3 5 14" xfId="8226" xr:uid="{00000000-0005-0000-0000-0000721E0000}"/>
    <cellStyle name="Input 8 3 5 14 2" xfId="8227" xr:uid="{00000000-0005-0000-0000-0000731E0000}"/>
    <cellStyle name="Input 8 3 5 15" xfId="8228" xr:uid="{00000000-0005-0000-0000-0000741E0000}"/>
    <cellStyle name="Input 8 3 5 15 2" xfId="8229" xr:uid="{00000000-0005-0000-0000-0000751E0000}"/>
    <cellStyle name="Input 8 3 5 16" xfId="8230" xr:uid="{00000000-0005-0000-0000-0000761E0000}"/>
    <cellStyle name="Input 8 3 5 2" xfId="8231" xr:uid="{00000000-0005-0000-0000-0000771E0000}"/>
    <cellStyle name="Input 8 3 5 2 2" xfId="8232" xr:uid="{00000000-0005-0000-0000-0000781E0000}"/>
    <cellStyle name="Input 8 3 5 3" xfId="8233" xr:uid="{00000000-0005-0000-0000-0000791E0000}"/>
    <cellStyle name="Input 8 3 5 3 2" xfId="8234" xr:uid="{00000000-0005-0000-0000-00007A1E0000}"/>
    <cellStyle name="Input 8 3 5 4" xfId="8235" xr:uid="{00000000-0005-0000-0000-00007B1E0000}"/>
    <cellStyle name="Input 8 3 5 4 2" xfId="8236" xr:uid="{00000000-0005-0000-0000-00007C1E0000}"/>
    <cellStyle name="Input 8 3 5 5" xfId="8237" xr:uid="{00000000-0005-0000-0000-00007D1E0000}"/>
    <cellStyle name="Input 8 3 5 5 2" xfId="8238" xr:uid="{00000000-0005-0000-0000-00007E1E0000}"/>
    <cellStyle name="Input 8 3 5 6" xfId="8239" xr:uid="{00000000-0005-0000-0000-00007F1E0000}"/>
    <cellStyle name="Input 8 3 5 6 2" xfId="8240" xr:uid="{00000000-0005-0000-0000-0000801E0000}"/>
    <cellStyle name="Input 8 3 5 7" xfId="8241" xr:uid="{00000000-0005-0000-0000-0000811E0000}"/>
    <cellStyle name="Input 8 3 5 7 2" xfId="8242" xr:uid="{00000000-0005-0000-0000-0000821E0000}"/>
    <cellStyle name="Input 8 3 5 8" xfId="8243" xr:uid="{00000000-0005-0000-0000-0000831E0000}"/>
    <cellStyle name="Input 8 3 5 8 2" xfId="8244" xr:uid="{00000000-0005-0000-0000-0000841E0000}"/>
    <cellStyle name="Input 8 3 5 9" xfId="8245" xr:uid="{00000000-0005-0000-0000-0000851E0000}"/>
    <cellStyle name="Input 8 3 5 9 2" xfId="8246" xr:uid="{00000000-0005-0000-0000-0000861E0000}"/>
    <cellStyle name="Input 8 3 6" xfId="8247" xr:uid="{00000000-0005-0000-0000-0000871E0000}"/>
    <cellStyle name="Input 8 3 6 10" xfId="8248" xr:uid="{00000000-0005-0000-0000-0000881E0000}"/>
    <cellStyle name="Input 8 3 6 10 2" xfId="8249" xr:uid="{00000000-0005-0000-0000-0000891E0000}"/>
    <cellStyle name="Input 8 3 6 11" xfId="8250" xr:uid="{00000000-0005-0000-0000-00008A1E0000}"/>
    <cellStyle name="Input 8 3 6 11 2" xfId="8251" xr:uid="{00000000-0005-0000-0000-00008B1E0000}"/>
    <cellStyle name="Input 8 3 6 12" xfId="8252" xr:uid="{00000000-0005-0000-0000-00008C1E0000}"/>
    <cellStyle name="Input 8 3 6 12 2" xfId="8253" xr:uid="{00000000-0005-0000-0000-00008D1E0000}"/>
    <cellStyle name="Input 8 3 6 13" xfId="8254" xr:uid="{00000000-0005-0000-0000-00008E1E0000}"/>
    <cellStyle name="Input 8 3 6 13 2" xfId="8255" xr:uid="{00000000-0005-0000-0000-00008F1E0000}"/>
    <cellStyle name="Input 8 3 6 14" xfId="8256" xr:uid="{00000000-0005-0000-0000-0000901E0000}"/>
    <cellStyle name="Input 8 3 6 14 2" xfId="8257" xr:uid="{00000000-0005-0000-0000-0000911E0000}"/>
    <cellStyle name="Input 8 3 6 15" xfId="8258" xr:uid="{00000000-0005-0000-0000-0000921E0000}"/>
    <cellStyle name="Input 8 3 6 2" xfId="8259" xr:uid="{00000000-0005-0000-0000-0000931E0000}"/>
    <cellStyle name="Input 8 3 6 2 2" xfId="8260" xr:uid="{00000000-0005-0000-0000-0000941E0000}"/>
    <cellStyle name="Input 8 3 6 3" xfId="8261" xr:uid="{00000000-0005-0000-0000-0000951E0000}"/>
    <cellStyle name="Input 8 3 6 3 2" xfId="8262" xr:uid="{00000000-0005-0000-0000-0000961E0000}"/>
    <cellStyle name="Input 8 3 6 4" xfId="8263" xr:uid="{00000000-0005-0000-0000-0000971E0000}"/>
    <cellStyle name="Input 8 3 6 4 2" xfId="8264" xr:uid="{00000000-0005-0000-0000-0000981E0000}"/>
    <cellStyle name="Input 8 3 6 5" xfId="8265" xr:uid="{00000000-0005-0000-0000-0000991E0000}"/>
    <cellStyle name="Input 8 3 6 5 2" xfId="8266" xr:uid="{00000000-0005-0000-0000-00009A1E0000}"/>
    <cellStyle name="Input 8 3 6 6" xfId="8267" xr:uid="{00000000-0005-0000-0000-00009B1E0000}"/>
    <cellStyle name="Input 8 3 6 6 2" xfId="8268" xr:uid="{00000000-0005-0000-0000-00009C1E0000}"/>
    <cellStyle name="Input 8 3 6 7" xfId="8269" xr:uid="{00000000-0005-0000-0000-00009D1E0000}"/>
    <cellStyle name="Input 8 3 6 7 2" xfId="8270" xr:uid="{00000000-0005-0000-0000-00009E1E0000}"/>
    <cellStyle name="Input 8 3 6 8" xfId="8271" xr:uid="{00000000-0005-0000-0000-00009F1E0000}"/>
    <cellStyle name="Input 8 3 6 8 2" xfId="8272" xr:uid="{00000000-0005-0000-0000-0000A01E0000}"/>
    <cellStyle name="Input 8 3 6 9" xfId="8273" xr:uid="{00000000-0005-0000-0000-0000A11E0000}"/>
    <cellStyle name="Input 8 3 6 9 2" xfId="8274" xr:uid="{00000000-0005-0000-0000-0000A21E0000}"/>
    <cellStyle name="Input 8 3 7" xfId="8275" xr:uid="{00000000-0005-0000-0000-0000A31E0000}"/>
    <cellStyle name="Input 8 3 7 2" xfId="8276" xr:uid="{00000000-0005-0000-0000-0000A41E0000}"/>
    <cellStyle name="Input 8 3 8" xfId="8277" xr:uid="{00000000-0005-0000-0000-0000A51E0000}"/>
    <cellStyle name="Input 8 3 8 2" xfId="8278" xr:uid="{00000000-0005-0000-0000-0000A61E0000}"/>
    <cellStyle name="Input 8 3 9" xfId="8279" xr:uid="{00000000-0005-0000-0000-0000A71E0000}"/>
    <cellStyle name="Input 8 3 9 2" xfId="8280" xr:uid="{00000000-0005-0000-0000-0000A81E0000}"/>
    <cellStyle name="Input 8 4" xfId="8281" xr:uid="{00000000-0005-0000-0000-0000A91E0000}"/>
    <cellStyle name="Input 8 4 10" xfId="8282" xr:uid="{00000000-0005-0000-0000-0000AA1E0000}"/>
    <cellStyle name="Input 8 4 10 2" xfId="8283" xr:uid="{00000000-0005-0000-0000-0000AB1E0000}"/>
    <cellStyle name="Input 8 4 11" xfId="8284" xr:uid="{00000000-0005-0000-0000-0000AC1E0000}"/>
    <cellStyle name="Input 8 4 11 2" xfId="8285" xr:uid="{00000000-0005-0000-0000-0000AD1E0000}"/>
    <cellStyle name="Input 8 4 12" xfId="8286" xr:uid="{00000000-0005-0000-0000-0000AE1E0000}"/>
    <cellStyle name="Input 8 4 12 2" xfId="8287" xr:uid="{00000000-0005-0000-0000-0000AF1E0000}"/>
    <cellStyle name="Input 8 4 13" xfId="8288" xr:uid="{00000000-0005-0000-0000-0000B01E0000}"/>
    <cellStyle name="Input 8 4 13 2" xfId="8289" xr:uid="{00000000-0005-0000-0000-0000B11E0000}"/>
    <cellStyle name="Input 8 4 14" xfId="8290" xr:uid="{00000000-0005-0000-0000-0000B21E0000}"/>
    <cellStyle name="Input 8 4 14 2" xfId="8291" xr:uid="{00000000-0005-0000-0000-0000B31E0000}"/>
    <cellStyle name="Input 8 4 15" xfId="8292" xr:uid="{00000000-0005-0000-0000-0000B41E0000}"/>
    <cellStyle name="Input 8 4 15 2" xfId="8293" xr:uid="{00000000-0005-0000-0000-0000B51E0000}"/>
    <cellStyle name="Input 8 4 16" xfId="8294" xr:uid="{00000000-0005-0000-0000-0000B61E0000}"/>
    <cellStyle name="Input 8 4 16 2" xfId="8295" xr:uid="{00000000-0005-0000-0000-0000B71E0000}"/>
    <cellStyle name="Input 8 4 17" xfId="8296" xr:uid="{00000000-0005-0000-0000-0000B81E0000}"/>
    <cellStyle name="Input 8 4 17 2" xfId="8297" xr:uid="{00000000-0005-0000-0000-0000B91E0000}"/>
    <cellStyle name="Input 8 4 18" xfId="8298" xr:uid="{00000000-0005-0000-0000-0000BA1E0000}"/>
    <cellStyle name="Input 8 4 18 2" xfId="8299" xr:uid="{00000000-0005-0000-0000-0000BB1E0000}"/>
    <cellStyle name="Input 8 4 19" xfId="8300" xr:uid="{00000000-0005-0000-0000-0000BC1E0000}"/>
    <cellStyle name="Input 8 4 19 2" xfId="8301" xr:uid="{00000000-0005-0000-0000-0000BD1E0000}"/>
    <cellStyle name="Input 8 4 2" xfId="8302" xr:uid="{00000000-0005-0000-0000-0000BE1E0000}"/>
    <cellStyle name="Input 8 4 2 10" xfId="8303" xr:uid="{00000000-0005-0000-0000-0000BF1E0000}"/>
    <cellStyle name="Input 8 4 2 10 2" xfId="8304" xr:uid="{00000000-0005-0000-0000-0000C01E0000}"/>
    <cellStyle name="Input 8 4 2 11" xfId="8305" xr:uid="{00000000-0005-0000-0000-0000C11E0000}"/>
    <cellStyle name="Input 8 4 2 11 2" xfId="8306" xr:uid="{00000000-0005-0000-0000-0000C21E0000}"/>
    <cellStyle name="Input 8 4 2 12" xfId="8307" xr:uid="{00000000-0005-0000-0000-0000C31E0000}"/>
    <cellStyle name="Input 8 4 2 12 2" xfId="8308" xr:uid="{00000000-0005-0000-0000-0000C41E0000}"/>
    <cellStyle name="Input 8 4 2 13" xfId="8309" xr:uid="{00000000-0005-0000-0000-0000C51E0000}"/>
    <cellStyle name="Input 8 4 2 13 2" xfId="8310" xr:uid="{00000000-0005-0000-0000-0000C61E0000}"/>
    <cellStyle name="Input 8 4 2 14" xfId="8311" xr:uid="{00000000-0005-0000-0000-0000C71E0000}"/>
    <cellStyle name="Input 8 4 2 14 2" xfId="8312" xr:uid="{00000000-0005-0000-0000-0000C81E0000}"/>
    <cellStyle name="Input 8 4 2 15" xfId="8313" xr:uid="{00000000-0005-0000-0000-0000C91E0000}"/>
    <cellStyle name="Input 8 4 2 15 2" xfId="8314" xr:uid="{00000000-0005-0000-0000-0000CA1E0000}"/>
    <cellStyle name="Input 8 4 2 16" xfId="8315" xr:uid="{00000000-0005-0000-0000-0000CB1E0000}"/>
    <cellStyle name="Input 8 4 2 16 2" xfId="8316" xr:uid="{00000000-0005-0000-0000-0000CC1E0000}"/>
    <cellStyle name="Input 8 4 2 17" xfId="8317" xr:uid="{00000000-0005-0000-0000-0000CD1E0000}"/>
    <cellStyle name="Input 8 4 2 17 2" xfId="8318" xr:uid="{00000000-0005-0000-0000-0000CE1E0000}"/>
    <cellStyle name="Input 8 4 2 18" xfId="8319" xr:uid="{00000000-0005-0000-0000-0000CF1E0000}"/>
    <cellStyle name="Input 8 4 2 18 2" xfId="8320" xr:uid="{00000000-0005-0000-0000-0000D01E0000}"/>
    <cellStyle name="Input 8 4 2 19" xfId="8321" xr:uid="{00000000-0005-0000-0000-0000D11E0000}"/>
    <cellStyle name="Input 8 4 2 2" xfId="8322" xr:uid="{00000000-0005-0000-0000-0000D21E0000}"/>
    <cellStyle name="Input 8 4 2 2 2" xfId="8323" xr:uid="{00000000-0005-0000-0000-0000D31E0000}"/>
    <cellStyle name="Input 8 4 2 3" xfId="8324" xr:uid="{00000000-0005-0000-0000-0000D41E0000}"/>
    <cellStyle name="Input 8 4 2 3 2" xfId="8325" xr:uid="{00000000-0005-0000-0000-0000D51E0000}"/>
    <cellStyle name="Input 8 4 2 4" xfId="8326" xr:uid="{00000000-0005-0000-0000-0000D61E0000}"/>
    <cellStyle name="Input 8 4 2 4 2" xfId="8327" xr:uid="{00000000-0005-0000-0000-0000D71E0000}"/>
    <cellStyle name="Input 8 4 2 5" xfId="8328" xr:uid="{00000000-0005-0000-0000-0000D81E0000}"/>
    <cellStyle name="Input 8 4 2 5 2" xfId="8329" xr:uid="{00000000-0005-0000-0000-0000D91E0000}"/>
    <cellStyle name="Input 8 4 2 6" xfId="8330" xr:uid="{00000000-0005-0000-0000-0000DA1E0000}"/>
    <cellStyle name="Input 8 4 2 6 2" xfId="8331" xr:uid="{00000000-0005-0000-0000-0000DB1E0000}"/>
    <cellStyle name="Input 8 4 2 7" xfId="8332" xr:uid="{00000000-0005-0000-0000-0000DC1E0000}"/>
    <cellStyle name="Input 8 4 2 7 2" xfId="8333" xr:uid="{00000000-0005-0000-0000-0000DD1E0000}"/>
    <cellStyle name="Input 8 4 2 8" xfId="8334" xr:uid="{00000000-0005-0000-0000-0000DE1E0000}"/>
    <cellStyle name="Input 8 4 2 8 2" xfId="8335" xr:uid="{00000000-0005-0000-0000-0000DF1E0000}"/>
    <cellStyle name="Input 8 4 2 9" xfId="8336" xr:uid="{00000000-0005-0000-0000-0000E01E0000}"/>
    <cellStyle name="Input 8 4 2 9 2" xfId="8337" xr:uid="{00000000-0005-0000-0000-0000E11E0000}"/>
    <cellStyle name="Input 8 4 20" xfId="8338" xr:uid="{00000000-0005-0000-0000-0000E21E0000}"/>
    <cellStyle name="Input 8 4 3" xfId="8339" xr:uid="{00000000-0005-0000-0000-0000E31E0000}"/>
    <cellStyle name="Input 8 4 3 10" xfId="8340" xr:uid="{00000000-0005-0000-0000-0000E41E0000}"/>
    <cellStyle name="Input 8 4 3 10 2" xfId="8341" xr:uid="{00000000-0005-0000-0000-0000E51E0000}"/>
    <cellStyle name="Input 8 4 3 11" xfId="8342" xr:uid="{00000000-0005-0000-0000-0000E61E0000}"/>
    <cellStyle name="Input 8 4 3 11 2" xfId="8343" xr:uid="{00000000-0005-0000-0000-0000E71E0000}"/>
    <cellStyle name="Input 8 4 3 12" xfId="8344" xr:uid="{00000000-0005-0000-0000-0000E81E0000}"/>
    <cellStyle name="Input 8 4 3 12 2" xfId="8345" xr:uid="{00000000-0005-0000-0000-0000E91E0000}"/>
    <cellStyle name="Input 8 4 3 13" xfId="8346" xr:uid="{00000000-0005-0000-0000-0000EA1E0000}"/>
    <cellStyle name="Input 8 4 3 13 2" xfId="8347" xr:uid="{00000000-0005-0000-0000-0000EB1E0000}"/>
    <cellStyle name="Input 8 4 3 14" xfId="8348" xr:uid="{00000000-0005-0000-0000-0000EC1E0000}"/>
    <cellStyle name="Input 8 4 3 14 2" xfId="8349" xr:uid="{00000000-0005-0000-0000-0000ED1E0000}"/>
    <cellStyle name="Input 8 4 3 15" xfId="8350" xr:uid="{00000000-0005-0000-0000-0000EE1E0000}"/>
    <cellStyle name="Input 8 4 3 15 2" xfId="8351" xr:uid="{00000000-0005-0000-0000-0000EF1E0000}"/>
    <cellStyle name="Input 8 4 3 16" xfId="8352" xr:uid="{00000000-0005-0000-0000-0000F01E0000}"/>
    <cellStyle name="Input 8 4 3 16 2" xfId="8353" xr:uid="{00000000-0005-0000-0000-0000F11E0000}"/>
    <cellStyle name="Input 8 4 3 17" xfId="8354" xr:uid="{00000000-0005-0000-0000-0000F21E0000}"/>
    <cellStyle name="Input 8 4 3 17 2" xfId="8355" xr:uid="{00000000-0005-0000-0000-0000F31E0000}"/>
    <cellStyle name="Input 8 4 3 18" xfId="8356" xr:uid="{00000000-0005-0000-0000-0000F41E0000}"/>
    <cellStyle name="Input 8 4 3 18 2" xfId="8357" xr:uid="{00000000-0005-0000-0000-0000F51E0000}"/>
    <cellStyle name="Input 8 4 3 19" xfId="8358" xr:uid="{00000000-0005-0000-0000-0000F61E0000}"/>
    <cellStyle name="Input 8 4 3 2" xfId="8359" xr:uid="{00000000-0005-0000-0000-0000F71E0000}"/>
    <cellStyle name="Input 8 4 3 2 2" xfId="8360" xr:uid="{00000000-0005-0000-0000-0000F81E0000}"/>
    <cellStyle name="Input 8 4 3 3" xfId="8361" xr:uid="{00000000-0005-0000-0000-0000F91E0000}"/>
    <cellStyle name="Input 8 4 3 3 2" xfId="8362" xr:uid="{00000000-0005-0000-0000-0000FA1E0000}"/>
    <cellStyle name="Input 8 4 3 4" xfId="8363" xr:uid="{00000000-0005-0000-0000-0000FB1E0000}"/>
    <cellStyle name="Input 8 4 3 4 2" xfId="8364" xr:uid="{00000000-0005-0000-0000-0000FC1E0000}"/>
    <cellStyle name="Input 8 4 3 5" xfId="8365" xr:uid="{00000000-0005-0000-0000-0000FD1E0000}"/>
    <cellStyle name="Input 8 4 3 5 2" xfId="8366" xr:uid="{00000000-0005-0000-0000-0000FE1E0000}"/>
    <cellStyle name="Input 8 4 3 6" xfId="8367" xr:uid="{00000000-0005-0000-0000-0000FF1E0000}"/>
    <cellStyle name="Input 8 4 3 6 2" xfId="8368" xr:uid="{00000000-0005-0000-0000-0000001F0000}"/>
    <cellStyle name="Input 8 4 3 7" xfId="8369" xr:uid="{00000000-0005-0000-0000-0000011F0000}"/>
    <cellStyle name="Input 8 4 3 7 2" xfId="8370" xr:uid="{00000000-0005-0000-0000-0000021F0000}"/>
    <cellStyle name="Input 8 4 3 8" xfId="8371" xr:uid="{00000000-0005-0000-0000-0000031F0000}"/>
    <cellStyle name="Input 8 4 3 8 2" xfId="8372" xr:uid="{00000000-0005-0000-0000-0000041F0000}"/>
    <cellStyle name="Input 8 4 3 9" xfId="8373" xr:uid="{00000000-0005-0000-0000-0000051F0000}"/>
    <cellStyle name="Input 8 4 3 9 2" xfId="8374" xr:uid="{00000000-0005-0000-0000-0000061F0000}"/>
    <cellStyle name="Input 8 4 4" xfId="8375" xr:uid="{00000000-0005-0000-0000-0000071F0000}"/>
    <cellStyle name="Input 8 4 4 10" xfId="8376" xr:uid="{00000000-0005-0000-0000-0000081F0000}"/>
    <cellStyle name="Input 8 4 4 10 2" xfId="8377" xr:uid="{00000000-0005-0000-0000-0000091F0000}"/>
    <cellStyle name="Input 8 4 4 11" xfId="8378" xr:uid="{00000000-0005-0000-0000-00000A1F0000}"/>
    <cellStyle name="Input 8 4 4 11 2" xfId="8379" xr:uid="{00000000-0005-0000-0000-00000B1F0000}"/>
    <cellStyle name="Input 8 4 4 12" xfId="8380" xr:uid="{00000000-0005-0000-0000-00000C1F0000}"/>
    <cellStyle name="Input 8 4 4 12 2" xfId="8381" xr:uid="{00000000-0005-0000-0000-00000D1F0000}"/>
    <cellStyle name="Input 8 4 4 13" xfId="8382" xr:uid="{00000000-0005-0000-0000-00000E1F0000}"/>
    <cellStyle name="Input 8 4 4 13 2" xfId="8383" xr:uid="{00000000-0005-0000-0000-00000F1F0000}"/>
    <cellStyle name="Input 8 4 4 14" xfId="8384" xr:uid="{00000000-0005-0000-0000-0000101F0000}"/>
    <cellStyle name="Input 8 4 4 14 2" xfId="8385" xr:uid="{00000000-0005-0000-0000-0000111F0000}"/>
    <cellStyle name="Input 8 4 4 15" xfId="8386" xr:uid="{00000000-0005-0000-0000-0000121F0000}"/>
    <cellStyle name="Input 8 4 4 15 2" xfId="8387" xr:uid="{00000000-0005-0000-0000-0000131F0000}"/>
    <cellStyle name="Input 8 4 4 16" xfId="8388" xr:uid="{00000000-0005-0000-0000-0000141F0000}"/>
    <cellStyle name="Input 8 4 4 2" xfId="8389" xr:uid="{00000000-0005-0000-0000-0000151F0000}"/>
    <cellStyle name="Input 8 4 4 2 2" xfId="8390" xr:uid="{00000000-0005-0000-0000-0000161F0000}"/>
    <cellStyle name="Input 8 4 4 3" xfId="8391" xr:uid="{00000000-0005-0000-0000-0000171F0000}"/>
    <cellStyle name="Input 8 4 4 3 2" xfId="8392" xr:uid="{00000000-0005-0000-0000-0000181F0000}"/>
    <cellStyle name="Input 8 4 4 4" xfId="8393" xr:uid="{00000000-0005-0000-0000-0000191F0000}"/>
    <cellStyle name="Input 8 4 4 4 2" xfId="8394" xr:uid="{00000000-0005-0000-0000-00001A1F0000}"/>
    <cellStyle name="Input 8 4 4 5" xfId="8395" xr:uid="{00000000-0005-0000-0000-00001B1F0000}"/>
    <cellStyle name="Input 8 4 4 5 2" xfId="8396" xr:uid="{00000000-0005-0000-0000-00001C1F0000}"/>
    <cellStyle name="Input 8 4 4 6" xfId="8397" xr:uid="{00000000-0005-0000-0000-00001D1F0000}"/>
    <cellStyle name="Input 8 4 4 6 2" xfId="8398" xr:uid="{00000000-0005-0000-0000-00001E1F0000}"/>
    <cellStyle name="Input 8 4 4 7" xfId="8399" xr:uid="{00000000-0005-0000-0000-00001F1F0000}"/>
    <cellStyle name="Input 8 4 4 7 2" xfId="8400" xr:uid="{00000000-0005-0000-0000-0000201F0000}"/>
    <cellStyle name="Input 8 4 4 8" xfId="8401" xr:uid="{00000000-0005-0000-0000-0000211F0000}"/>
    <cellStyle name="Input 8 4 4 8 2" xfId="8402" xr:uid="{00000000-0005-0000-0000-0000221F0000}"/>
    <cellStyle name="Input 8 4 4 9" xfId="8403" xr:uid="{00000000-0005-0000-0000-0000231F0000}"/>
    <cellStyle name="Input 8 4 4 9 2" xfId="8404" xr:uid="{00000000-0005-0000-0000-0000241F0000}"/>
    <cellStyle name="Input 8 4 5" xfId="8405" xr:uid="{00000000-0005-0000-0000-0000251F0000}"/>
    <cellStyle name="Input 8 4 5 10" xfId="8406" xr:uid="{00000000-0005-0000-0000-0000261F0000}"/>
    <cellStyle name="Input 8 4 5 10 2" xfId="8407" xr:uid="{00000000-0005-0000-0000-0000271F0000}"/>
    <cellStyle name="Input 8 4 5 11" xfId="8408" xr:uid="{00000000-0005-0000-0000-0000281F0000}"/>
    <cellStyle name="Input 8 4 5 11 2" xfId="8409" xr:uid="{00000000-0005-0000-0000-0000291F0000}"/>
    <cellStyle name="Input 8 4 5 12" xfId="8410" xr:uid="{00000000-0005-0000-0000-00002A1F0000}"/>
    <cellStyle name="Input 8 4 5 12 2" xfId="8411" xr:uid="{00000000-0005-0000-0000-00002B1F0000}"/>
    <cellStyle name="Input 8 4 5 13" xfId="8412" xr:uid="{00000000-0005-0000-0000-00002C1F0000}"/>
    <cellStyle name="Input 8 4 5 13 2" xfId="8413" xr:uid="{00000000-0005-0000-0000-00002D1F0000}"/>
    <cellStyle name="Input 8 4 5 14" xfId="8414" xr:uid="{00000000-0005-0000-0000-00002E1F0000}"/>
    <cellStyle name="Input 8 4 5 14 2" xfId="8415" xr:uid="{00000000-0005-0000-0000-00002F1F0000}"/>
    <cellStyle name="Input 8 4 5 15" xfId="8416" xr:uid="{00000000-0005-0000-0000-0000301F0000}"/>
    <cellStyle name="Input 8 4 5 15 2" xfId="8417" xr:uid="{00000000-0005-0000-0000-0000311F0000}"/>
    <cellStyle name="Input 8 4 5 16" xfId="8418" xr:uid="{00000000-0005-0000-0000-0000321F0000}"/>
    <cellStyle name="Input 8 4 5 2" xfId="8419" xr:uid="{00000000-0005-0000-0000-0000331F0000}"/>
    <cellStyle name="Input 8 4 5 2 2" xfId="8420" xr:uid="{00000000-0005-0000-0000-0000341F0000}"/>
    <cellStyle name="Input 8 4 5 3" xfId="8421" xr:uid="{00000000-0005-0000-0000-0000351F0000}"/>
    <cellStyle name="Input 8 4 5 3 2" xfId="8422" xr:uid="{00000000-0005-0000-0000-0000361F0000}"/>
    <cellStyle name="Input 8 4 5 4" xfId="8423" xr:uid="{00000000-0005-0000-0000-0000371F0000}"/>
    <cellStyle name="Input 8 4 5 4 2" xfId="8424" xr:uid="{00000000-0005-0000-0000-0000381F0000}"/>
    <cellStyle name="Input 8 4 5 5" xfId="8425" xr:uid="{00000000-0005-0000-0000-0000391F0000}"/>
    <cellStyle name="Input 8 4 5 5 2" xfId="8426" xr:uid="{00000000-0005-0000-0000-00003A1F0000}"/>
    <cellStyle name="Input 8 4 5 6" xfId="8427" xr:uid="{00000000-0005-0000-0000-00003B1F0000}"/>
    <cellStyle name="Input 8 4 5 6 2" xfId="8428" xr:uid="{00000000-0005-0000-0000-00003C1F0000}"/>
    <cellStyle name="Input 8 4 5 7" xfId="8429" xr:uid="{00000000-0005-0000-0000-00003D1F0000}"/>
    <cellStyle name="Input 8 4 5 7 2" xfId="8430" xr:uid="{00000000-0005-0000-0000-00003E1F0000}"/>
    <cellStyle name="Input 8 4 5 8" xfId="8431" xr:uid="{00000000-0005-0000-0000-00003F1F0000}"/>
    <cellStyle name="Input 8 4 5 8 2" xfId="8432" xr:uid="{00000000-0005-0000-0000-0000401F0000}"/>
    <cellStyle name="Input 8 4 5 9" xfId="8433" xr:uid="{00000000-0005-0000-0000-0000411F0000}"/>
    <cellStyle name="Input 8 4 5 9 2" xfId="8434" xr:uid="{00000000-0005-0000-0000-0000421F0000}"/>
    <cellStyle name="Input 8 4 6" xfId="8435" xr:uid="{00000000-0005-0000-0000-0000431F0000}"/>
    <cellStyle name="Input 8 4 6 10" xfId="8436" xr:uid="{00000000-0005-0000-0000-0000441F0000}"/>
    <cellStyle name="Input 8 4 6 10 2" xfId="8437" xr:uid="{00000000-0005-0000-0000-0000451F0000}"/>
    <cellStyle name="Input 8 4 6 11" xfId="8438" xr:uid="{00000000-0005-0000-0000-0000461F0000}"/>
    <cellStyle name="Input 8 4 6 11 2" xfId="8439" xr:uid="{00000000-0005-0000-0000-0000471F0000}"/>
    <cellStyle name="Input 8 4 6 12" xfId="8440" xr:uid="{00000000-0005-0000-0000-0000481F0000}"/>
    <cellStyle name="Input 8 4 6 12 2" xfId="8441" xr:uid="{00000000-0005-0000-0000-0000491F0000}"/>
    <cellStyle name="Input 8 4 6 13" xfId="8442" xr:uid="{00000000-0005-0000-0000-00004A1F0000}"/>
    <cellStyle name="Input 8 4 6 13 2" xfId="8443" xr:uid="{00000000-0005-0000-0000-00004B1F0000}"/>
    <cellStyle name="Input 8 4 6 14" xfId="8444" xr:uid="{00000000-0005-0000-0000-00004C1F0000}"/>
    <cellStyle name="Input 8 4 6 14 2" xfId="8445" xr:uid="{00000000-0005-0000-0000-00004D1F0000}"/>
    <cellStyle name="Input 8 4 6 15" xfId="8446" xr:uid="{00000000-0005-0000-0000-00004E1F0000}"/>
    <cellStyle name="Input 8 4 6 2" xfId="8447" xr:uid="{00000000-0005-0000-0000-00004F1F0000}"/>
    <cellStyle name="Input 8 4 6 2 2" xfId="8448" xr:uid="{00000000-0005-0000-0000-0000501F0000}"/>
    <cellStyle name="Input 8 4 6 3" xfId="8449" xr:uid="{00000000-0005-0000-0000-0000511F0000}"/>
    <cellStyle name="Input 8 4 6 3 2" xfId="8450" xr:uid="{00000000-0005-0000-0000-0000521F0000}"/>
    <cellStyle name="Input 8 4 6 4" xfId="8451" xr:uid="{00000000-0005-0000-0000-0000531F0000}"/>
    <cellStyle name="Input 8 4 6 4 2" xfId="8452" xr:uid="{00000000-0005-0000-0000-0000541F0000}"/>
    <cellStyle name="Input 8 4 6 5" xfId="8453" xr:uid="{00000000-0005-0000-0000-0000551F0000}"/>
    <cellStyle name="Input 8 4 6 5 2" xfId="8454" xr:uid="{00000000-0005-0000-0000-0000561F0000}"/>
    <cellStyle name="Input 8 4 6 6" xfId="8455" xr:uid="{00000000-0005-0000-0000-0000571F0000}"/>
    <cellStyle name="Input 8 4 6 6 2" xfId="8456" xr:uid="{00000000-0005-0000-0000-0000581F0000}"/>
    <cellStyle name="Input 8 4 6 7" xfId="8457" xr:uid="{00000000-0005-0000-0000-0000591F0000}"/>
    <cellStyle name="Input 8 4 6 7 2" xfId="8458" xr:uid="{00000000-0005-0000-0000-00005A1F0000}"/>
    <cellStyle name="Input 8 4 6 8" xfId="8459" xr:uid="{00000000-0005-0000-0000-00005B1F0000}"/>
    <cellStyle name="Input 8 4 6 8 2" xfId="8460" xr:uid="{00000000-0005-0000-0000-00005C1F0000}"/>
    <cellStyle name="Input 8 4 6 9" xfId="8461" xr:uid="{00000000-0005-0000-0000-00005D1F0000}"/>
    <cellStyle name="Input 8 4 6 9 2" xfId="8462" xr:uid="{00000000-0005-0000-0000-00005E1F0000}"/>
    <cellStyle name="Input 8 4 7" xfId="8463" xr:uid="{00000000-0005-0000-0000-00005F1F0000}"/>
    <cellStyle name="Input 8 4 7 2" xfId="8464" xr:uid="{00000000-0005-0000-0000-0000601F0000}"/>
    <cellStyle name="Input 8 4 8" xfId="8465" xr:uid="{00000000-0005-0000-0000-0000611F0000}"/>
    <cellStyle name="Input 8 4 8 2" xfId="8466" xr:uid="{00000000-0005-0000-0000-0000621F0000}"/>
    <cellStyle name="Input 8 4 9" xfId="8467" xr:uid="{00000000-0005-0000-0000-0000631F0000}"/>
    <cellStyle name="Input 8 4 9 2" xfId="8468" xr:uid="{00000000-0005-0000-0000-0000641F0000}"/>
    <cellStyle name="Input 8 5" xfId="8469" xr:uid="{00000000-0005-0000-0000-0000651F0000}"/>
    <cellStyle name="Input 8 5 10" xfId="8470" xr:uid="{00000000-0005-0000-0000-0000661F0000}"/>
    <cellStyle name="Input 8 5 10 2" xfId="8471" xr:uid="{00000000-0005-0000-0000-0000671F0000}"/>
    <cellStyle name="Input 8 5 11" xfId="8472" xr:uid="{00000000-0005-0000-0000-0000681F0000}"/>
    <cellStyle name="Input 8 5 11 2" xfId="8473" xr:uid="{00000000-0005-0000-0000-0000691F0000}"/>
    <cellStyle name="Input 8 5 12" xfId="8474" xr:uid="{00000000-0005-0000-0000-00006A1F0000}"/>
    <cellStyle name="Input 8 5 12 2" xfId="8475" xr:uid="{00000000-0005-0000-0000-00006B1F0000}"/>
    <cellStyle name="Input 8 5 13" xfId="8476" xr:uid="{00000000-0005-0000-0000-00006C1F0000}"/>
    <cellStyle name="Input 8 5 13 2" xfId="8477" xr:uid="{00000000-0005-0000-0000-00006D1F0000}"/>
    <cellStyle name="Input 8 5 14" xfId="8478" xr:uid="{00000000-0005-0000-0000-00006E1F0000}"/>
    <cellStyle name="Input 8 5 14 2" xfId="8479" xr:uid="{00000000-0005-0000-0000-00006F1F0000}"/>
    <cellStyle name="Input 8 5 15" xfId="8480" xr:uid="{00000000-0005-0000-0000-0000701F0000}"/>
    <cellStyle name="Input 8 5 15 2" xfId="8481" xr:uid="{00000000-0005-0000-0000-0000711F0000}"/>
    <cellStyle name="Input 8 5 16" xfId="8482" xr:uid="{00000000-0005-0000-0000-0000721F0000}"/>
    <cellStyle name="Input 8 5 16 2" xfId="8483" xr:uid="{00000000-0005-0000-0000-0000731F0000}"/>
    <cellStyle name="Input 8 5 17" xfId="8484" xr:uid="{00000000-0005-0000-0000-0000741F0000}"/>
    <cellStyle name="Input 8 5 17 2" xfId="8485" xr:uid="{00000000-0005-0000-0000-0000751F0000}"/>
    <cellStyle name="Input 8 5 18" xfId="8486" xr:uid="{00000000-0005-0000-0000-0000761F0000}"/>
    <cellStyle name="Input 8 5 18 2" xfId="8487" xr:uid="{00000000-0005-0000-0000-0000771F0000}"/>
    <cellStyle name="Input 8 5 19" xfId="8488" xr:uid="{00000000-0005-0000-0000-0000781F0000}"/>
    <cellStyle name="Input 8 5 19 2" xfId="8489" xr:uid="{00000000-0005-0000-0000-0000791F0000}"/>
    <cellStyle name="Input 8 5 2" xfId="8490" xr:uid="{00000000-0005-0000-0000-00007A1F0000}"/>
    <cellStyle name="Input 8 5 2 10" xfId="8491" xr:uid="{00000000-0005-0000-0000-00007B1F0000}"/>
    <cellStyle name="Input 8 5 2 10 2" xfId="8492" xr:uid="{00000000-0005-0000-0000-00007C1F0000}"/>
    <cellStyle name="Input 8 5 2 11" xfId="8493" xr:uid="{00000000-0005-0000-0000-00007D1F0000}"/>
    <cellStyle name="Input 8 5 2 11 2" xfId="8494" xr:uid="{00000000-0005-0000-0000-00007E1F0000}"/>
    <cellStyle name="Input 8 5 2 12" xfId="8495" xr:uid="{00000000-0005-0000-0000-00007F1F0000}"/>
    <cellStyle name="Input 8 5 2 12 2" xfId="8496" xr:uid="{00000000-0005-0000-0000-0000801F0000}"/>
    <cellStyle name="Input 8 5 2 13" xfId="8497" xr:uid="{00000000-0005-0000-0000-0000811F0000}"/>
    <cellStyle name="Input 8 5 2 13 2" xfId="8498" xr:uid="{00000000-0005-0000-0000-0000821F0000}"/>
    <cellStyle name="Input 8 5 2 14" xfId="8499" xr:uid="{00000000-0005-0000-0000-0000831F0000}"/>
    <cellStyle name="Input 8 5 2 14 2" xfId="8500" xr:uid="{00000000-0005-0000-0000-0000841F0000}"/>
    <cellStyle name="Input 8 5 2 15" xfId="8501" xr:uid="{00000000-0005-0000-0000-0000851F0000}"/>
    <cellStyle name="Input 8 5 2 15 2" xfId="8502" xr:uid="{00000000-0005-0000-0000-0000861F0000}"/>
    <cellStyle name="Input 8 5 2 16" xfId="8503" xr:uid="{00000000-0005-0000-0000-0000871F0000}"/>
    <cellStyle name="Input 8 5 2 16 2" xfId="8504" xr:uid="{00000000-0005-0000-0000-0000881F0000}"/>
    <cellStyle name="Input 8 5 2 17" xfId="8505" xr:uid="{00000000-0005-0000-0000-0000891F0000}"/>
    <cellStyle name="Input 8 5 2 17 2" xfId="8506" xr:uid="{00000000-0005-0000-0000-00008A1F0000}"/>
    <cellStyle name="Input 8 5 2 18" xfId="8507" xr:uid="{00000000-0005-0000-0000-00008B1F0000}"/>
    <cellStyle name="Input 8 5 2 18 2" xfId="8508" xr:uid="{00000000-0005-0000-0000-00008C1F0000}"/>
    <cellStyle name="Input 8 5 2 19" xfId="8509" xr:uid="{00000000-0005-0000-0000-00008D1F0000}"/>
    <cellStyle name="Input 8 5 2 2" xfId="8510" xr:uid="{00000000-0005-0000-0000-00008E1F0000}"/>
    <cellStyle name="Input 8 5 2 2 2" xfId="8511" xr:uid="{00000000-0005-0000-0000-00008F1F0000}"/>
    <cellStyle name="Input 8 5 2 3" xfId="8512" xr:uid="{00000000-0005-0000-0000-0000901F0000}"/>
    <cellStyle name="Input 8 5 2 3 2" xfId="8513" xr:uid="{00000000-0005-0000-0000-0000911F0000}"/>
    <cellStyle name="Input 8 5 2 4" xfId="8514" xr:uid="{00000000-0005-0000-0000-0000921F0000}"/>
    <cellStyle name="Input 8 5 2 4 2" xfId="8515" xr:uid="{00000000-0005-0000-0000-0000931F0000}"/>
    <cellStyle name="Input 8 5 2 5" xfId="8516" xr:uid="{00000000-0005-0000-0000-0000941F0000}"/>
    <cellStyle name="Input 8 5 2 5 2" xfId="8517" xr:uid="{00000000-0005-0000-0000-0000951F0000}"/>
    <cellStyle name="Input 8 5 2 6" xfId="8518" xr:uid="{00000000-0005-0000-0000-0000961F0000}"/>
    <cellStyle name="Input 8 5 2 6 2" xfId="8519" xr:uid="{00000000-0005-0000-0000-0000971F0000}"/>
    <cellStyle name="Input 8 5 2 7" xfId="8520" xr:uid="{00000000-0005-0000-0000-0000981F0000}"/>
    <cellStyle name="Input 8 5 2 7 2" xfId="8521" xr:uid="{00000000-0005-0000-0000-0000991F0000}"/>
    <cellStyle name="Input 8 5 2 8" xfId="8522" xr:uid="{00000000-0005-0000-0000-00009A1F0000}"/>
    <cellStyle name="Input 8 5 2 8 2" xfId="8523" xr:uid="{00000000-0005-0000-0000-00009B1F0000}"/>
    <cellStyle name="Input 8 5 2 9" xfId="8524" xr:uid="{00000000-0005-0000-0000-00009C1F0000}"/>
    <cellStyle name="Input 8 5 2 9 2" xfId="8525" xr:uid="{00000000-0005-0000-0000-00009D1F0000}"/>
    <cellStyle name="Input 8 5 20" xfId="8526" xr:uid="{00000000-0005-0000-0000-00009E1F0000}"/>
    <cellStyle name="Input 8 5 3" xfId="8527" xr:uid="{00000000-0005-0000-0000-00009F1F0000}"/>
    <cellStyle name="Input 8 5 3 10" xfId="8528" xr:uid="{00000000-0005-0000-0000-0000A01F0000}"/>
    <cellStyle name="Input 8 5 3 10 2" xfId="8529" xr:uid="{00000000-0005-0000-0000-0000A11F0000}"/>
    <cellStyle name="Input 8 5 3 11" xfId="8530" xr:uid="{00000000-0005-0000-0000-0000A21F0000}"/>
    <cellStyle name="Input 8 5 3 11 2" xfId="8531" xr:uid="{00000000-0005-0000-0000-0000A31F0000}"/>
    <cellStyle name="Input 8 5 3 12" xfId="8532" xr:uid="{00000000-0005-0000-0000-0000A41F0000}"/>
    <cellStyle name="Input 8 5 3 12 2" xfId="8533" xr:uid="{00000000-0005-0000-0000-0000A51F0000}"/>
    <cellStyle name="Input 8 5 3 13" xfId="8534" xr:uid="{00000000-0005-0000-0000-0000A61F0000}"/>
    <cellStyle name="Input 8 5 3 13 2" xfId="8535" xr:uid="{00000000-0005-0000-0000-0000A71F0000}"/>
    <cellStyle name="Input 8 5 3 14" xfId="8536" xr:uid="{00000000-0005-0000-0000-0000A81F0000}"/>
    <cellStyle name="Input 8 5 3 14 2" xfId="8537" xr:uid="{00000000-0005-0000-0000-0000A91F0000}"/>
    <cellStyle name="Input 8 5 3 15" xfId="8538" xr:uid="{00000000-0005-0000-0000-0000AA1F0000}"/>
    <cellStyle name="Input 8 5 3 15 2" xfId="8539" xr:uid="{00000000-0005-0000-0000-0000AB1F0000}"/>
    <cellStyle name="Input 8 5 3 16" xfId="8540" xr:uid="{00000000-0005-0000-0000-0000AC1F0000}"/>
    <cellStyle name="Input 8 5 3 16 2" xfId="8541" xr:uid="{00000000-0005-0000-0000-0000AD1F0000}"/>
    <cellStyle name="Input 8 5 3 17" xfId="8542" xr:uid="{00000000-0005-0000-0000-0000AE1F0000}"/>
    <cellStyle name="Input 8 5 3 17 2" xfId="8543" xr:uid="{00000000-0005-0000-0000-0000AF1F0000}"/>
    <cellStyle name="Input 8 5 3 18" xfId="8544" xr:uid="{00000000-0005-0000-0000-0000B01F0000}"/>
    <cellStyle name="Input 8 5 3 2" xfId="8545" xr:uid="{00000000-0005-0000-0000-0000B11F0000}"/>
    <cellStyle name="Input 8 5 3 2 2" xfId="8546" xr:uid="{00000000-0005-0000-0000-0000B21F0000}"/>
    <cellStyle name="Input 8 5 3 3" xfId="8547" xr:uid="{00000000-0005-0000-0000-0000B31F0000}"/>
    <cellStyle name="Input 8 5 3 3 2" xfId="8548" xr:uid="{00000000-0005-0000-0000-0000B41F0000}"/>
    <cellStyle name="Input 8 5 3 4" xfId="8549" xr:uid="{00000000-0005-0000-0000-0000B51F0000}"/>
    <cellStyle name="Input 8 5 3 4 2" xfId="8550" xr:uid="{00000000-0005-0000-0000-0000B61F0000}"/>
    <cellStyle name="Input 8 5 3 5" xfId="8551" xr:uid="{00000000-0005-0000-0000-0000B71F0000}"/>
    <cellStyle name="Input 8 5 3 5 2" xfId="8552" xr:uid="{00000000-0005-0000-0000-0000B81F0000}"/>
    <cellStyle name="Input 8 5 3 6" xfId="8553" xr:uid="{00000000-0005-0000-0000-0000B91F0000}"/>
    <cellStyle name="Input 8 5 3 6 2" xfId="8554" xr:uid="{00000000-0005-0000-0000-0000BA1F0000}"/>
    <cellStyle name="Input 8 5 3 7" xfId="8555" xr:uid="{00000000-0005-0000-0000-0000BB1F0000}"/>
    <cellStyle name="Input 8 5 3 7 2" xfId="8556" xr:uid="{00000000-0005-0000-0000-0000BC1F0000}"/>
    <cellStyle name="Input 8 5 3 8" xfId="8557" xr:uid="{00000000-0005-0000-0000-0000BD1F0000}"/>
    <cellStyle name="Input 8 5 3 8 2" xfId="8558" xr:uid="{00000000-0005-0000-0000-0000BE1F0000}"/>
    <cellStyle name="Input 8 5 3 9" xfId="8559" xr:uid="{00000000-0005-0000-0000-0000BF1F0000}"/>
    <cellStyle name="Input 8 5 3 9 2" xfId="8560" xr:uid="{00000000-0005-0000-0000-0000C01F0000}"/>
    <cellStyle name="Input 8 5 4" xfId="8561" xr:uid="{00000000-0005-0000-0000-0000C11F0000}"/>
    <cellStyle name="Input 8 5 4 10" xfId="8562" xr:uid="{00000000-0005-0000-0000-0000C21F0000}"/>
    <cellStyle name="Input 8 5 4 10 2" xfId="8563" xr:uid="{00000000-0005-0000-0000-0000C31F0000}"/>
    <cellStyle name="Input 8 5 4 11" xfId="8564" xr:uid="{00000000-0005-0000-0000-0000C41F0000}"/>
    <cellStyle name="Input 8 5 4 11 2" xfId="8565" xr:uid="{00000000-0005-0000-0000-0000C51F0000}"/>
    <cellStyle name="Input 8 5 4 12" xfId="8566" xr:uid="{00000000-0005-0000-0000-0000C61F0000}"/>
    <cellStyle name="Input 8 5 4 12 2" xfId="8567" xr:uid="{00000000-0005-0000-0000-0000C71F0000}"/>
    <cellStyle name="Input 8 5 4 13" xfId="8568" xr:uid="{00000000-0005-0000-0000-0000C81F0000}"/>
    <cellStyle name="Input 8 5 4 13 2" xfId="8569" xr:uid="{00000000-0005-0000-0000-0000C91F0000}"/>
    <cellStyle name="Input 8 5 4 14" xfId="8570" xr:uid="{00000000-0005-0000-0000-0000CA1F0000}"/>
    <cellStyle name="Input 8 5 4 14 2" xfId="8571" xr:uid="{00000000-0005-0000-0000-0000CB1F0000}"/>
    <cellStyle name="Input 8 5 4 15" xfId="8572" xr:uid="{00000000-0005-0000-0000-0000CC1F0000}"/>
    <cellStyle name="Input 8 5 4 15 2" xfId="8573" xr:uid="{00000000-0005-0000-0000-0000CD1F0000}"/>
    <cellStyle name="Input 8 5 4 16" xfId="8574" xr:uid="{00000000-0005-0000-0000-0000CE1F0000}"/>
    <cellStyle name="Input 8 5 4 2" xfId="8575" xr:uid="{00000000-0005-0000-0000-0000CF1F0000}"/>
    <cellStyle name="Input 8 5 4 2 2" xfId="8576" xr:uid="{00000000-0005-0000-0000-0000D01F0000}"/>
    <cellStyle name="Input 8 5 4 3" xfId="8577" xr:uid="{00000000-0005-0000-0000-0000D11F0000}"/>
    <cellStyle name="Input 8 5 4 3 2" xfId="8578" xr:uid="{00000000-0005-0000-0000-0000D21F0000}"/>
    <cellStyle name="Input 8 5 4 4" xfId="8579" xr:uid="{00000000-0005-0000-0000-0000D31F0000}"/>
    <cellStyle name="Input 8 5 4 4 2" xfId="8580" xr:uid="{00000000-0005-0000-0000-0000D41F0000}"/>
    <cellStyle name="Input 8 5 4 5" xfId="8581" xr:uid="{00000000-0005-0000-0000-0000D51F0000}"/>
    <cellStyle name="Input 8 5 4 5 2" xfId="8582" xr:uid="{00000000-0005-0000-0000-0000D61F0000}"/>
    <cellStyle name="Input 8 5 4 6" xfId="8583" xr:uid="{00000000-0005-0000-0000-0000D71F0000}"/>
    <cellStyle name="Input 8 5 4 6 2" xfId="8584" xr:uid="{00000000-0005-0000-0000-0000D81F0000}"/>
    <cellStyle name="Input 8 5 4 7" xfId="8585" xr:uid="{00000000-0005-0000-0000-0000D91F0000}"/>
    <cellStyle name="Input 8 5 4 7 2" xfId="8586" xr:uid="{00000000-0005-0000-0000-0000DA1F0000}"/>
    <cellStyle name="Input 8 5 4 8" xfId="8587" xr:uid="{00000000-0005-0000-0000-0000DB1F0000}"/>
    <cellStyle name="Input 8 5 4 8 2" xfId="8588" xr:uid="{00000000-0005-0000-0000-0000DC1F0000}"/>
    <cellStyle name="Input 8 5 4 9" xfId="8589" xr:uid="{00000000-0005-0000-0000-0000DD1F0000}"/>
    <cellStyle name="Input 8 5 4 9 2" xfId="8590" xr:uid="{00000000-0005-0000-0000-0000DE1F0000}"/>
    <cellStyle name="Input 8 5 5" xfId="8591" xr:uid="{00000000-0005-0000-0000-0000DF1F0000}"/>
    <cellStyle name="Input 8 5 5 10" xfId="8592" xr:uid="{00000000-0005-0000-0000-0000E01F0000}"/>
    <cellStyle name="Input 8 5 5 10 2" xfId="8593" xr:uid="{00000000-0005-0000-0000-0000E11F0000}"/>
    <cellStyle name="Input 8 5 5 11" xfId="8594" xr:uid="{00000000-0005-0000-0000-0000E21F0000}"/>
    <cellStyle name="Input 8 5 5 11 2" xfId="8595" xr:uid="{00000000-0005-0000-0000-0000E31F0000}"/>
    <cellStyle name="Input 8 5 5 12" xfId="8596" xr:uid="{00000000-0005-0000-0000-0000E41F0000}"/>
    <cellStyle name="Input 8 5 5 12 2" xfId="8597" xr:uid="{00000000-0005-0000-0000-0000E51F0000}"/>
    <cellStyle name="Input 8 5 5 13" xfId="8598" xr:uid="{00000000-0005-0000-0000-0000E61F0000}"/>
    <cellStyle name="Input 8 5 5 13 2" xfId="8599" xr:uid="{00000000-0005-0000-0000-0000E71F0000}"/>
    <cellStyle name="Input 8 5 5 14" xfId="8600" xr:uid="{00000000-0005-0000-0000-0000E81F0000}"/>
    <cellStyle name="Input 8 5 5 14 2" xfId="8601" xr:uid="{00000000-0005-0000-0000-0000E91F0000}"/>
    <cellStyle name="Input 8 5 5 15" xfId="8602" xr:uid="{00000000-0005-0000-0000-0000EA1F0000}"/>
    <cellStyle name="Input 8 5 5 15 2" xfId="8603" xr:uid="{00000000-0005-0000-0000-0000EB1F0000}"/>
    <cellStyle name="Input 8 5 5 16" xfId="8604" xr:uid="{00000000-0005-0000-0000-0000EC1F0000}"/>
    <cellStyle name="Input 8 5 5 2" xfId="8605" xr:uid="{00000000-0005-0000-0000-0000ED1F0000}"/>
    <cellStyle name="Input 8 5 5 2 2" xfId="8606" xr:uid="{00000000-0005-0000-0000-0000EE1F0000}"/>
    <cellStyle name="Input 8 5 5 3" xfId="8607" xr:uid="{00000000-0005-0000-0000-0000EF1F0000}"/>
    <cellStyle name="Input 8 5 5 3 2" xfId="8608" xr:uid="{00000000-0005-0000-0000-0000F01F0000}"/>
    <cellStyle name="Input 8 5 5 4" xfId="8609" xr:uid="{00000000-0005-0000-0000-0000F11F0000}"/>
    <cellStyle name="Input 8 5 5 4 2" xfId="8610" xr:uid="{00000000-0005-0000-0000-0000F21F0000}"/>
    <cellStyle name="Input 8 5 5 5" xfId="8611" xr:uid="{00000000-0005-0000-0000-0000F31F0000}"/>
    <cellStyle name="Input 8 5 5 5 2" xfId="8612" xr:uid="{00000000-0005-0000-0000-0000F41F0000}"/>
    <cellStyle name="Input 8 5 5 6" xfId="8613" xr:uid="{00000000-0005-0000-0000-0000F51F0000}"/>
    <cellStyle name="Input 8 5 5 6 2" xfId="8614" xr:uid="{00000000-0005-0000-0000-0000F61F0000}"/>
    <cellStyle name="Input 8 5 5 7" xfId="8615" xr:uid="{00000000-0005-0000-0000-0000F71F0000}"/>
    <cellStyle name="Input 8 5 5 7 2" xfId="8616" xr:uid="{00000000-0005-0000-0000-0000F81F0000}"/>
    <cellStyle name="Input 8 5 5 8" xfId="8617" xr:uid="{00000000-0005-0000-0000-0000F91F0000}"/>
    <cellStyle name="Input 8 5 5 8 2" xfId="8618" xr:uid="{00000000-0005-0000-0000-0000FA1F0000}"/>
    <cellStyle name="Input 8 5 5 9" xfId="8619" xr:uid="{00000000-0005-0000-0000-0000FB1F0000}"/>
    <cellStyle name="Input 8 5 5 9 2" xfId="8620" xr:uid="{00000000-0005-0000-0000-0000FC1F0000}"/>
    <cellStyle name="Input 8 5 6" xfId="8621" xr:uid="{00000000-0005-0000-0000-0000FD1F0000}"/>
    <cellStyle name="Input 8 5 6 10" xfId="8622" xr:uid="{00000000-0005-0000-0000-0000FE1F0000}"/>
    <cellStyle name="Input 8 5 6 10 2" xfId="8623" xr:uid="{00000000-0005-0000-0000-0000FF1F0000}"/>
    <cellStyle name="Input 8 5 6 11" xfId="8624" xr:uid="{00000000-0005-0000-0000-000000200000}"/>
    <cellStyle name="Input 8 5 6 11 2" xfId="8625" xr:uid="{00000000-0005-0000-0000-000001200000}"/>
    <cellStyle name="Input 8 5 6 12" xfId="8626" xr:uid="{00000000-0005-0000-0000-000002200000}"/>
    <cellStyle name="Input 8 5 6 12 2" xfId="8627" xr:uid="{00000000-0005-0000-0000-000003200000}"/>
    <cellStyle name="Input 8 5 6 13" xfId="8628" xr:uid="{00000000-0005-0000-0000-000004200000}"/>
    <cellStyle name="Input 8 5 6 13 2" xfId="8629" xr:uid="{00000000-0005-0000-0000-000005200000}"/>
    <cellStyle name="Input 8 5 6 14" xfId="8630" xr:uid="{00000000-0005-0000-0000-000006200000}"/>
    <cellStyle name="Input 8 5 6 14 2" xfId="8631" xr:uid="{00000000-0005-0000-0000-000007200000}"/>
    <cellStyle name="Input 8 5 6 15" xfId="8632" xr:uid="{00000000-0005-0000-0000-000008200000}"/>
    <cellStyle name="Input 8 5 6 2" xfId="8633" xr:uid="{00000000-0005-0000-0000-000009200000}"/>
    <cellStyle name="Input 8 5 6 2 2" xfId="8634" xr:uid="{00000000-0005-0000-0000-00000A200000}"/>
    <cellStyle name="Input 8 5 6 3" xfId="8635" xr:uid="{00000000-0005-0000-0000-00000B200000}"/>
    <cellStyle name="Input 8 5 6 3 2" xfId="8636" xr:uid="{00000000-0005-0000-0000-00000C200000}"/>
    <cellStyle name="Input 8 5 6 4" xfId="8637" xr:uid="{00000000-0005-0000-0000-00000D200000}"/>
    <cellStyle name="Input 8 5 6 4 2" xfId="8638" xr:uid="{00000000-0005-0000-0000-00000E200000}"/>
    <cellStyle name="Input 8 5 6 5" xfId="8639" xr:uid="{00000000-0005-0000-0000-00000F200000}"/>
    <cellStyle name="Input 8 5 6 5 2" xfId="8640" xr:uid="{00000000-0005-0000-0000-000010200000}"/>
    <cellStyle name="Input 8 5 6 6" xfId="8641" xr:uid="{00000000-0005-0000-0000-000011200000}"/>
    <cellStyle name="Input 8 5 6 6 2" xfId="8642" xr:uid="{00000000-0005-0000-0000-000012200000}"/>
    <cellStyle name="Input 8 5 6 7" xfId="8643" xr:uid="{00000000-0005-0000-0000-000013200000}"/>
    <cellStyle name="Input 8 5 6 7 2" xfId="8644" xr:uid="{00000000-0005-0000-0000-000014200000}"/>
    <cellStyle name="Input 8 5 6 8" xfId="8645" xr:uid="{00000000-0005-0000-0000-000015200000}"/>
    <cellStyle name="Input 8 5 6 8 2" xfId="8646" xr:uid="{00000000-0005-0000-0000-000016200000}"/>
    <cellStyle name="Input 8 5 6 9" xfId="8647" xr:uid="{00000000-0005-0000-0000-000017200000}"/>
    <cellStyle name="Input 8 5 6 9 2" xfId="8648" xr:uid="{00000000-0005-0000-0000-000018200000}"/>
    <cellStyle name="Input 8 5 7" xfId="8649" xr:uid="{00000000-0005-0000-0000-000019200000}"/>
    <cellStyle name="Input 8 5 7 2" xfId="8650" xr:uid="{00000000-0005-0000-0000-00001A200000}"/>
    <cellStyle name="Input 8 5 8" xfId="8651" xr:uid="{00000000-0005-0000-0000-00001B200000}"/>
    <cellStyle name="Input 8 5 8 2" xfId="8652" xr:uid="{00000000-0005-0000-0000-00001C200000}"/>
    <cellStyle name="Input 8 5 9" xfId="8653" xr:uid="{00000000-0005-0000-0000-00001D200000}"/>
    <cellStyle name="Input 8 5 9 2" xfId="8654" xr:uid="{00000000-0005-0000-0000-00001E200000}"/>
    <cellStyle name="Input 8 6" xfId="8655" xr:uid="{00000000-0005-0000-0000-00001F200000}"/>
    <cellStyle name="Input 8 6 10" xfId="8656" xr:uid="{00000000-0005-0000-0000-000020200000}"/>
    <cellStyle name="Input 8 6 10 2" xfId="8657" xr:uid="{00000000-0005-0000-0000-000021200000}"/>
    <cellStyle name="Input 8 6 11" xfId="8658" xr:uid="{00000000-0005-0000-0000-000022200000}"/>
    <cellStyle name="Input 8 6 11 2" xfId="8659" xr:uid="{00000000-0005-0000-0000-000023200000}"/>
    <cellStyle name="Input 8 6 12" xfId="8660" xr:uid="{00000000-0005-0000-0000-000024200000}"/>
    <cellStyle name="Input 8 6 12 2" xfId="8661" xr:uid="{00000000-0005-0000-0000-000025200000}"/>
    <cellStyle name="Input 8 6 13" xfId="8662" xr:uid="{00000000-0005-0000-0000-000026200000}"/>
    <cellStyle name="Input 8 6 13 2" xfId="8663" xr:uid="{00000000-0005-0000-0000-000027200000}"/>
    <cellStyle name="Input 8 6 14" xfId="8664" xr:uid="{00000000-0005-0000-0000-000028200000}"/>
    <cellStyle name="Input 8 6 14 2" xfId="8665" xr:uid="{00000000-0005-0000-0000-000029200000}"/>
    <cellStyle name="Input 8 6 15" xfId="8666" xr:uid="{00000000-0005-0000-0000-00002A200000}"/>
    <cellStyle name="Input 8 6 15 2" xfId="8667" xr:uid="{00000000-0005-0000-0000-00002B200000}"/>
    <cellStyle name="Input 8 6 16" xfId="8668" xr:uid="{00000000-0005-0000-0000-00002C200000}"/>
    <cellStyle name="Input 8 6 16 2" xfId="8669" xr:uid="{00000000-0005-0000-0000-00002D200000}"/>
    <cellStyle name="Input 8 6 17" xfId="8670" xr:uid="{00000000-0005-0000-0000-00002E200000}"/>
    <cellStyle name="Input 8 6 17 2" xfId="8671" xr:uid="{00000000-0005-0000-0000-00002F200000}"/>
    <cellStyle name="Input 8 6 18" xfId="8672" xr:uid="{00000000-0005-0000-0000-000030200000}"/>
    <cellStyle name="Input 8 6 18 2" xfId="8673" xr:uid="{00000000-0005-0000-0000-000031200000}"/>
    <cellStyle name="Input 8 6 19" xfId="8674" xr:uid="{00000000-0005-0000-0000-000032200000}"/>
    <cellStyle name="Input 8 6 2" xfId="8675" xr:uid="{00000000-0005-0000-0000-000033200000}"/>
    <cellStyle name="Input 8 6 2 10" xfId="8676" xr:uid="{00000000-0005-0000-0000-000034200000}"/>
    <cellStyle name="Input 8 6 2 10 2" xfId="8677" xr:uid="{00000000-0005-0000-0000-000035200000}"/>
    <cellStyle name="Input 8 6 2 11" xfId="8678" xr:uid="{00000000-0005-0000-0000-000036200000}"/>
    <cellStyle name="Input 8 6 2 11 2" xfId="8679" xr:uid="{00000000-0005-0000-0000-000037200000}"/>
    <cellStyle name="Input 8 6 2 12" xfId="8680" xr:uid="{00000000-0005-0000-0000-000038200000}"/>
    <cellStyle name="Input 8 6 2 12 2" xfId="8681" xr:uid="{00000000-0005-0000-0000-000039200000}"/>
    <cellStyle name="Input 8 6 2 13" xfId="8682" xr:uid="{00000000-0005-0000-0000-00003A200000}"/>
    <cellStyle name="Input 8 6 2 13 2" xfId="8683" xr:uid="{00000000-0005-0000-0000-00003B200000}"/>
    <cellStyle name="Input 8 6 2 14" xfId="8684" xr:uid="{00000000-0005-0000-0000-00003C200000}"/>
    <cellStyle name="Input 8 6 2 14 2" xfId="8685" xr:uid="{00000000-0005-0000-0000-00003D200000}"/>
    <cellStyle name="Input 8 6 2 15" xfId="8686" xr:uid="{00000000-0005-0000-0000-00003E200000}"/>
    <cellStyle name="Input 8 6 2 15 2" xfId="8687" xr:uid="{00000000-0005-0000-0000-00003F200000}"/>
    <cellStyle name="Input 8 6 2 16" xfId="8688" xr:uid="{00000000-0005-0000-0000-000040200000}"/>
    <cellStyle name="Input 8 6 2 16 2" xfId="8689" xr:uid="{00000000-0005-0000-0000-000041200000}"/>
    <cellStyle name="Input 8 6 2 17" xfId="8690" xr:uid="{00000000-0005-0000-0000-000042200000}"/>
    <cellStyle name="Input 8 6 2 17 2" xfId="8691" xr:uid="{00000000-0005-0000-0000-000043200000}"/>
    <cellStyle name="Input 8 6 2 18" xfId="8692" xr:uid="{00000000-0005-0000-0000-000044200000}"/>
    <cellStyle name="Input 8 6 2 2" xfId="8693" xr:uid="{00000000-0005-0000-0000-000045200000}"/>
    <cellStyle name="Input 8 6 2 2 2" xfId="8694" xr:uid="{00000000-0005-0000-0000-000046200000}"/>
    <cellStyle name="Input 8 6 2 3" xfId="8695" xr:uid="{00000000-0005-0000-0000-000047200000}"/>
    <cellStyle name="Input 8 6 2 3 2" xfId="8696" xr:uid="{00000000-0005-0000-0000-000048200000}"/>
    <cellStyle name="Input 8 6 2 4" xfId="8697" xr:uid="{00000000-0005-0000-0000-000049200000}"/>
    <cellStyle name="Input 8 6 2 4 2" xfId="8698" xr:uid="{00000000-0005-0000-0000-00004A200000}"/>
    <cellStyle name="Input 8 6 2 5" xfId="8699" xr:uid="{00000000-0005-0000-0000-00004B200000}"/>
    <cellStyle name="Input 8 6 2 5 2" xfId="8700" xr:uid="{00000000-0005-0000-0000-00004C200000}"/>
    <cellStyle name="Input 8 6 2 6" xfId="8701" xr:uid="{00000000-0005-0000-0000-00004D200000}"/>
    <cellStyle name="Input 8 6 2 6 2" xfId="8702" xr:uid="{00000000-0005-0000-0000-00004E200000}"/>
    <cellStyle name="Input 8 6 2 7" xfId="8703" xr:uid="{00000000-0005-0000-0000-00004F200000}"/>
    <cellStyle name="Input 8 6 2 7 2" xfId="8704" xr:uid="{00000000-0005-0000-0000-000050200000}"/>
    <cellStyle name="Input 8 6 2 8" xfId="8705" xr:uid="{00000000-0005-0000-0000-000051200000}"/>
    <cellStyle name="Input 8 6 2 8 2" xfId="8706" xr:uid="{00000000-0005-0000-0000-000052200000}"/>
    <cellStyle name="Input 8 6 2 9" xfId="8707" xr:uid="{00000000-0005-0000-0000-000053200000}"/>
    <cellStyle name="Input 8 6 2 9 2" xfId="8708" xr:uid="{00000000-0005-0000-0000-000054200000}"/>
    <cellStyle name="Input 8 6 3" xfId="8709" xr:uid="{00000000-0005-0000-0000-000055200000}"/>
    <cellStyle name="Input 8 6 3 10" xfId="8710" xr:uid="{00000000-0005-0000-0000-000056200000}"/>
    <cellStyle name="Input 8 6 3 10 2" xfId="8711" xr:uid="{00000000-0005-0000-0000-000057200000}"/>
    <cellStyle name="Input 8 6 3 11" xfId="8712" xr:uid="{00000000-0005-0000-0000-000058200000}"/>
    <cellStyle name="Input 8 6 3 11 2" xfId="8713" xr:uid="{00000000-0005-0000-0000-000059200000}"/>
    <cellStyle name="Input 8 6 3 12" xfId="8714" xr:uid="{00000000-0005-0000-0000-00005A200000}"/>
    <cellStyle name="Input 8 6 3 12 2" xfId="8715" xr:uid="{00000000-0005-0000-0000-00005B200000}"/>
    <cellStyle name="Input 8 6 3 13" xfId="8716" xr:uid="{00000000-0005-0000-0000-00005C200000}"/>
    <cellStyle name="Input 8 6 3 13 2" xfId="8717" xr:uid="{00000000-0005-0000-0000-00005D200000}"/>
    <cellStyle name="Input 8 6 3 14" xfId="8718" xr:uid="{00000000-0005-0000-0000-00005E200000}"/>
    <cellStyle name="Input 8 6 3 14 2" xfId="8719" xr:uid="{00000000-0005-0000-0000-00005F200000}"/>
    <cellStyle name="Input 8 6 3 15" xfId="8720" xr:uid="{00000000-0005-0000-0000-000060200000}"/>
    <cellStyle name="Input 8 6 3 15 2" xfId="8721" xr:uid="{00000000-0005-0000-0000-000061200000}"/>
    <cellStyle name="Input 8 6 3 16" xfId="8722" xr:uid="{00000000-0005-0000-0000-000062200000}"/>
    <cellStyle name="Input 8 6 3 2" xfId="8723" xr:uid="{00000000-0005-0000-0000-000063200000}"/>
    <cellStyle name="Input 8 6 3 2 2" xfId="8724" xr:uid="{00000000-0005-0000-0000-000064200000}"/>
    <cellStyle name="Input 8 6 3 3" xfId="8725" xr:uid="{00000000-0005-0000-0000-000065200000}"/>
    <cellStyle name="Input 8 6 3 3 2" xfId="8726" xr:uid="{00000000-0005-0000-0000-000066200000}"/>
    <cellStyle name="Input 8 6 3 4" xfId="8727" xr:uid="{00000000-0005-0000-0000-000067200000}"/>
    <cellStyle name="Input 8 6 3 4 2" xfId="8728" xr:uid="{00000000-0005-0000-0000-000068200000}"/>
    <cellStyle name="Input 8 6 3 5" xfId="8729" xr:uid="{00000000-0005-0000-0000-000069200000}"/>
    <cellStyle name="Input 8 6 3 5 2" xfId="8730" xr:uid="{00000000-0005-0000-0000-00006A200000}"/>
    <cellStyle name="Input 8 6 3 6" xfId="8731" xr:uid="{00000000-0005-0000-0000-00006B200000}"/>
    <cellStyle name="Input 8 6 3 6 2" xfId="8732" xr:uid="{00000000-0005-0000-0000-00006C200000}"/>
    <cellStyle name="Input 8 6 3 7" xfId="8733" xr:uid="{00000000-0005-0000-0000-00006D200000}"/>
    <cellStyle name="Input 8 6 3 7 2" xfId="8734" xr:uid="{00000000-0005-0000-0000-00006E200000}"/>
    <cellStyle name="Input 8 6 3 8" xfId="8735" xr:uid="{00000000-0005-0000-0000-00006F200000}"/>
    <cellStyle name="Input 8 6 3 8 2" xfId="8736" xr:uid="{00000000-0005-0000-0000-000070200000}"/>
    <cellStyle name="Input 8 6 3 9" xfId="8737" xr:uid="{00000000-0005-0000-0000-000071200000}"/>
    <cellStyle name="Input 8 6 3 9 2" xfId="8738" xr:uid="{00000000-0005-0000-0000-000072200000}"/>
    <cellStyle name="Input 8 6 4" xfId="8739" xr:uid="{00000000-0005-0000-0000-000073200000}"/>
    <cellStyle name="Input 8 6 4 10" xfId="8740" xr:uid="{00000000-0005-0000-0000-000074200000}"/>
    <cellStyle name="Input 8 6 4 10 2" xfId="8741" xr:uid="{00000000-0005-0000-0000-000075200000}"/>
    <cellStyle name="Input 8 6 4 11" xfId="8742" xr:uid="{00000000-0005-0000-0000-000076200000}"/>
    <cellStyle name="Input 8 6 4 11 2" xfId="8743" xr:uid="{00000000-0005-0000-0000-000077200000}"/>
    <cellStyle name="Input 8 6 4 12" xfId="8744" xr:uid="{00000000-0005-0000-0000-000078200000}"/>
    <cellStyle name="Input 8 6 4 12 2" xfId="8745" xr:uid="{00000000-0005-0000-0000-000079200000}"/>
    <cellStyle name="Input 8 6 4 13" xfId="8746" xr:uid="{00000000-0005-0000-0000-00007A200000}"/>
    <cellStyle name="Input 8 6 4 13 2" xfId="8747" xr:uid="{00000000-0005-0000-0000-00007B200000}"/>
    <cellStyle name="Input 8 6 4 14" xfId="8748" xr:uid="{00000000-0005-0000-0000-00007C200000}"/>
    <cellStyle name="Input 8 6 4 14 2" xfId="8749" xr:uid="{00000000-0005-0000-0000-00007D200000}"/>
    <cellStyle name="Input 8 6 4 15" xfId="8750" xr:uid="{00000000-0005-0000-0000-00007E200000}"/>
    <cellStyle name="Input 8 6 4 15 2" xfId="8751" xr:uid="{00000000-0005-0000-0000-00007F200000}"/>
    <cellStyle name="Input 8 6 4 16" xfId="8752" xr:uid="{00000000-0005-0000-0000-000080200000}"/>
    <cellStyle name="Input 8 6 4 2" xfId="8753" xr:uid="{00000000-0005-0000-0000-000081200000}"/>
    <cellStyle name="Input 8 6 4 2 2" xfId="8754" xr:uid="{00000000-0005-0000-0000-000082200000}"/>
    <cellStyle name="Input 8 6 4 3" xfId="8755" xr:uid="{00000000-0005-0000-0000-000083200000}"/>
    <cellStyle name="Input 8 6 4 3 2" xfId="8756" xr:uid="{00000000-0005-0000-0000-000084200000}"/>
    <cellStyle name="Input 8 6 4 4" xfId="8757" xr:uid="{00000000-0005-0000-0000-000085200000}"/>
    <cellStyle name="Input 8 6 4 4 2" xfId="8758" xr:uid="{00000000-0005-0000-0000-000086200000}"/>
    <cellStyle name="Input 8 6 4 5" xfId="8759" xr:uid="{00000000-0005-0000-0000-000087200000}"/>
    <cellStyle name="Input 8 6 4 5 2" xfId="8760" xr:uid="{00000000-0005-0000-0000-000088200000}"/>
    <cellStyle name="Input 8 6 4 6" xfId="8761" xr:uid="{00000000-0005-0000-0000-000089200000}"/>
    <cellStyle name="Input 8 6 4 6 2" xfId="8762" xr:uid="{00000000-0005-0000-0000-00008A200000}"/>
    <cellStyle name="Input 8 6 4 7" xfId="8763" xr:uid="{00000000-0005-0000-0000-00008B200000}"/>
    <cellStyle name="Input 8 6 4 7 2" xfId="8764" xr:uid="{00000000-0005-0000-0000-00008C200000}"/>
    <cellStyle name="Input 8 6 4 8" xfId="8765" xr:uid="{00000000-0005-0000-0000-00008D200000}"/>
    <cellStyle name="Input 8 6 4 8 2" xfId="8766" xr:uid="{00000000-0005-0000-0000-00008E200000}"/>
    <cellStyle name="Input 8 6 4 9" xfId="8767" xr:uid="{00000000-0005-0000-0000-00008F200000}"/>
    <cellStyle name="Input 8 6 4 9 2" xfId="8768" xr:uid="{00000000-0005-0000-0000-000090200000}"/>
    <cellStyle name="Input 8 6 5" xfId="8769" xr:uid="{00000000-0005-0000-0000-000091200000}"/>
    <cellStyle name="Input 8 6 5 10" xfId="8770" xr:uid="{00000000-0005-0000-0000-000092200000}"/>
    <cellStyle name="Input 8 6 5 10 2" xfId="8771" xr:uid="{00000000-0005-0000-0000-000093200000}"/>
    <cellStyle name="Input 8 6 5 11" xfId="8772" xr:uid="{00000000-0005-0000-0000-000094200000}"/>
    <cellStyle name="Input 8 6 5 11 2" xfId="8773" xr:uid="{00000000-0005-0000-0000-000095200000}"/>
    <cellStyle name="Input 8 6 5 12" xfId="8774" xr:uid="{00000000-0005-0000-0000-000096200000}"/>
    <cellStyle name="Input 8 6 5 12 2" xfId="8775" xr:uid="{00000000-0005-0000-0000-000097200000}"/>
    <cellStyle name="Input 8 6 5 13" xfId="8776" xr:uid="{00000000-0005-0000-0000-000098200000}"/>
    <cellStyle name="Input 8 6 5 13 2" xfId="8777" xr:uid="{00000000-0005-0000-0000-000099200000}"/>
    <cellStyle name="Input 8 6 5 14" xfId="8778" xr:uid="{00000000-0005-0000-0000-00009A200000}"/>
    <cellStyle name="Input 8 6 5 14 2" xfId="8779" xr:uid="{00000000-0005-0000-0000-00009B200000}"/>
    <cellStyle name="Input 8 6 5 15" xfId="8780" xr:uid="{00000000-0005-0000-0000-00009C200000}"/>
    <cellStyle name="Input 8 6 5 2" xfId="8781" xr:uid="{00000000-0005-0000-0000-00009D200000}"/>
    <cellStyle name="Input 8 6 5 2 2" xfId="8782" xr:uid="{00000000-0005-0000-0000-00009E200000}"/>
    <cellStyle name="Input 8 6 5 3" xfId="8783" xr:uid="{00000000-0005-0000-0000-00009F200000}"/>
    <cellStyle name="Input 8 6 5 3 2" xfId="8784" xr:uid="{00000000-0005-0000-0000-0000A0200000}"/>
    <cellStyle name="Input 8 6 5 4" xfId="8785" xr:uid="{00000000-0005-0000-0000-0000A1200000}"/>
    <cellStyle name="Input 8 6 5 4 2" xfId="8786" xr:uid="{00000000-0005-0000-0000-0000A2200000}"/>
    <cellStyle name="Input 8 6 5 5" xfId="8787" xr:uid="{00000000-0005-0000-0000-0000A3200000}"/>
    <cellStyle name="Input 8 6 5 5 2" xfId="8788" xr:uid="{00000000-0005-0000-0000-0000A4200000}"/>
    <cellStyle name="Input 8 6 5 6" xfId="8789" xr:uid="{00000000-0005-0000-0000-0000A5200000}"/>
    <cellStyle name="Input 8 6 5 6 2" xfId="8790" xr:uid="{00000000-0005-0000-0000-0000A6200000}"/>
    <cellStyle name="Input 8 6 5 7" xfId="8791" xr:uid="{00000000-0005-0000-0000-0000A7200000}"/>
    <cellStyle name="Input 8 6 5 7 2" xfId="8792" xr:uid="{00000000-0005-0000-0000-0000A8200000}"/>
    <cellStyle name="Input 8 6 5 8" xfId="8793" xr:uid="{00000000-0005-0000-0000-0000A9200000}"/>
    <cellStyle name="Input 8 6 5 8 2" xfId="8794" xr:uid="{00000000-0005-0000-0000-0000AA200000}"/>
    <cellStyle name="Input 8 6 5 9" xfId="8795" xr:uid="{00000000-0005-0000-0000-0000AB200000}"/>
    <cellStyle name="Input 8 6 5 9 2" xfId="8796" xr:uid="{00000000-0005-0000-0000-0000AC200000}"/>
    <cellStyle name="Input 8 6 6" xfId="8797" xr:uid="{00000000-0005-0000-0000-0000AD200000}"/>
    <cellStyle name="Input 8 6 6 2" xfId="8798" xr:uid="{00000000-0005-0000-0000-0000AE200000}"/>
    <cellStyle name="Input 8 6 7" xfId="8799" xr:uid="{00000000-0005-0000-0000-0000AF200000}"/>
    <cellStyle name="Input 8 6 7 2" xfId="8800" xr:uid="{00000000-0005-0000-0000-0000B0200000}"/>
    <cellStyle name="Input 8 6 8" xfId="8801" xr:uid="{00000000-0005-0000-0000-0000B1200000}"/>
    <cellStyle name="Input 8 6 8 2" xfId="8802" xr:uid="{00000000-0005-0000-0000-0000B2200000}"/>
    <cellStyle name="Input 8 6 9" xfId="8803" xr:uid="{00000000-0005-0000-0000-0000B3200000}"/>
    <cellStyle name="Input 8 6 9 2" xfId="8804" xr:uid="{00000000-0005-0000-0000-0000B4200000}"/>
    <cellStyle name="Input 8 7" xfId="8805" xr:uid="{00000000-0005-0000-0000-0000B5200000}"/>
    <cellStyle name="Input 8 7 10" xfId="8806" xr:uid="{00000000-0005-0000-0000-0000B6200000}"/>
    <cellStyle name="Input 8 7 10 2" xfId="8807" xr:uid="{00000000-0005-0000-0000-0000B7200000}"/>
    <cellStyle name="Input 8 7 11" xfId="8808" xr:uid="{00000000-0005-0000-0000-0000B8200000}"/>
    <cellStyle name="Input 8 7 11 2" xfId="8809" xr:uid="{00000000-0005-0000-0000-0000B9200000}"/>
    <cellStyle name="Input 8 7 12" xfId="8810" xr:uid="{00000000-0005-0000-0000-0000BA200000}"/>
    <cellStyle name="Input 8 7 12 2" xfId="8811" xr:uid="{00000000-0005-0000-0000-0000BB200000}"/>
    <cellStyle name="Input 8 7 13" xfId="8812" xr:uid="{00000000-0005-0000-0000-0000BC200000}"/>
    <cellStyle name="Input 8 7 13 2" xfId="8813" xr:uid="{00000000-0005-0000-0000-0000BD200000}"/>
    <cellStyle name="Input 8 7 14" xfId="8814" xr:uid="{00000000-0005-0000-0000-0000BE200000}"/>
    <cellStyle name="Input 8 7 14 2" xfId="8815" xr:uid="{00000000-0005-0000-0000-0000BF200000}"/>
    <cellStyle name="Input 8 7 15" xfId="8816" xr:uid="{00000000-0005-0000-0000-0000C0200000}"/>
    <cellStyle name="Input 8 7 15 2" xfId="8817" xr:uid="{00000000-0005-0000-0000-0000C1200000}"/>
    <cellStyle name="Input 8 7 16" xfId="8818" xr:uid="{00000000-0005-0000-0000-0000C2200000}"/>
    <cellStyle name="Input 8 7 16 2" xfId="8819" xr:uid="{00000000-0005-0000-0000-0000C3200000}"/>
    <cellStyle name="Input 8 7 17" xfId="8820" xr:uid="{00000000-0005-0000-0000-0000C4200000}"/>
    <cellStyle name="Input 8 7 17 2" xfId="8821" xr:uid="{00000000-0005-0000-0000-0000C5200000}"/>
    <cellStyle name="Input 8 7 18" xfId="8822" xr:uid="{00000000-0005-0000-0000-0000C6200000}"/>
    <cellStyle name="Input 8 7 18 2" xfId="8823" xr:uid="{00000000-0005-0000-0000-0000C7200000}"/>
    <cellStyle name="Input 8 7 19" xfId="8824" xr:uid="{00000000-0005-0000-0000-0000C8200000}"/>
    <cellStyle name="Input 8 7 2" xfId="8825" xr:uid="{00000000-0005-0000-0000-0000C9200000}"/>
    <cellStyle name="Input 8 7 2 10" xfId="8826" xr:uid="{00000000-0005-0000-0000-0000CA200000}"/>
    <cellStyle name="Input 8 7 2 10 2" xfId="8827" xr:uid="{00000000-0005-0000-0000-0000CB200000}"/>
    <cellStyle name="Input 8 7 2 11" xfId="8828" xr:uid="{00000000-0005-0000-0000-0000CC200000}"/>
    <cellStyle name="Input 8 7 2 11 2" xfId="8829" xr:uid="{00000000-0005-0000-0000-0000CD200000}"/>
    <cellStyle name="Input 8 7 2 12" xfId="8830" xr:uid="{00000000-0005-0000-0000-0000CE200000}"/>
    <cellStyle name="Input 8 7 2 12 2" xfId="8831" xr:uid="{00000000-0005-0000-0000-0000CF200000}"/>
    <cellStyle name="Input 8 7 2 13" xfId="8832" xr:uid="{00000000-0005-0000-0000-0000D0200000}"/>
    <cellStyle name="Input 8 7 2 13 2" xfId="8833" xr:uid="{00000000-0005-0000-0000-0000D1200000}"/>
    <cellStyle name="Input 8 7 2 14" xfId="8834" xr:uid="{00000000-0005-0000-0000-0000D2200000}"/>
    <cellStyle name="Input 8 7 2 14 2" xfId="8835" xr:uid="{00000000-0005-0000-0000-0000D3200000}"/>
    <cellStyle name="Input 8 7 2 15" xfId="8836" xr:uid="{00000000-0005-0000-0000-0000D4200000}"/>
    <cellStyle name="Input 8 7 2 15 2" xfId="8837" xr:uid="{00000000-0005-0000-0000-0000D5200000}"/>
    <cellStyle name="Input 8 7 2 16" xfId="8838" xr:uid="{00000000-0005-0000-0000-0000D6200000}"/>
    <cellStyle name="Input 8 7 2 16 2" xfId="8839" xr:uid="{00000000-0005-0000-0000-0000D7200000}"/>
    <cellStyle name="Input 8 7 2 17" xfId="8840" xr:uid="{00000000-0005-0000-0000-0000D8200000}"/>
    <cellStyle name="Input 8 7 2 17 2" xfId="8841" xr:uid="{00000000-0005-0000-0000-0000D9200000}"/>
    <cellStyle name="Input 8 7 2 18" xfId="8842" xr:uid="{00000000-0005-0000-0000-0000DA200000}"/>
    <cellStyle name="Input 8 7 2 2" xfId="8843" xr:uid="{00000000-0005-0000-0000-0000DB200000}"/>
    <cellStyle name="Input 8 7 2 2 2" xfId="8844" xr:uid="{00000000-0005-0000-0000-0000DC200000}"/>
    <cellStyle name="Input 8 7 2 3" xfId="8845" xr:uid="{00000000-0005-0000-0000-0000DD200000}"/>
    <cellStyle name="Input 8 7 2 3 2" xfId="8846" xr:uid="{00000000-0005-0000-0000-0000DE200000}"/>
    <cellStyle name="Input 8 7 2 4" xfId="8847" xr:uid="{00000000-0005-0000-0000-0000DF200000}"/>
    <cellStyle name="Input 8 7 2 4 2" xfId="8848" xr:uid="{00000000-0005-0000-0000-0000E0200000}"/>
    <cellStyle name="Input 8 7 2 5" xfId="8849" xr:uid="{00000000-0005-0000-0000-0000E1200000}"/>
    <cellStyle name="Input 8 7 2 5 2" xfId="8850" xr:uid="{00000000-0005-0000-0000-0000E2200000}"/>
    <cellStyle name="Input 8 7 2 6" xfId="8851" xr:uid="{00000000-0005-0000-0000-0000E3200000}"/>
    <cellStyle name="Input 8 7 2 6 2" xfId="8852" xr:uid="{00000000-0005-0000-0000-0000E4200000}"/>
    <cellStyle name="Input 8 7 2 7" xfId="8853" xr:uid="{00000000-0005-0000-0000-0000E5200000}"/>
    <cellStyle name="Input 8 7 2 7 2" xfId="8854" xr:uid="{00000000-0005-0000-0000-0000E6200000}"/>
    <cellStyle name="Input 8 7 2 8" xfId="8855" xr:uid="{00000000-0005-0000-0000-0000E7200000}"/>
    <cellStyle name="Input 8 7 2 8 2" xfId="8856" xr:uid="{00000000-0005-0000-0000-0000E8200000}"/>
    <cellStyle name="Input 8 7 2 9" xfId="8857" xr:uid="{00000000-0005-0000-0000-0000E9200000}"/>
    <cellStyle name="Input 8 7 2 9 2" xfId="8858" xr:uid="{00000000-0005-0000-0000-0000EA200000}"/>
    <cellStyle name="Input 8 7 3" xfId="8859" xr:uid="{00000000-0005-0000-0000-0000EB200000}"/>
    <cellStyle name="Input 8 7 3 10" xfId="8860" xr:uid="{00000000-0005-0000-0000-0000EC200000}"/>
    <cellStyle name="Input 8 7 3 10 2" xfId="8861" xr:uid="{00000000-0005-0000-0000-0000ED200000}"/>
    <cellStyle name="Input 8 7 3 11" xfId="8862" xr:uid="{00000000-0005-0000-0000-0000EE200000}"/>
    <cellStyle name="Input 8 7 3 11 2" xfId="8863" xr:uid="{00000000-0005-0000-0000-0000EF200000}"/>
    <cellStyle name="Input 8 7 3 12" xfId="8864" xr:uid="{00000000-0005-0000-0000-0000F0200000}"/>
    <cellStyle name="Input 8 7 3 12 2" xfId="8865" xr:uid="{00000000-0005-0000-0000-0000F1200000}"/>
    <cellStyle name="Input 8 7 3 13" xfId="8866" xr:uid="{00000000-0005-0000-0000-0000F2200000}"/>
    <cellStyle name="Input 8 7 3 13 2" xfId="8867" xr:uid="{00000000-0005-0000-0000-0000F3200000}"/>
    <cellStyle name="Input 8 7 3 14" xfId="8868" xr:uid="{00000000-0005-0000-0000-0000F4200000}"/>
    <cellStyle name="Input 8 7 3 14 2" xfId="8869" xr:uid="{00000000-0005-0000-0000-0000F5200000}"/>
    <cellStyle name="Input 8 7 3 15" xfId="8870" xr:uid="{00000000-0005-0000-0000-0000F6200000}"/>
    <cellStyle name="Input 8 7 3 15 2" xfId="8871" xr:uid="{00000000-0005-0000-0000-0000F7200000}"/>
    <cellStyle name="Input 8 7 3 16" xfId="8872" xr:uid="{00000000-0005-0000-0000-0000F8200000}"/>
    <cellStyle name="Input 8 7 3 2" xfId="8873" xr:uid="{00000000-0005-0000-0000-0000F9200000}"/>
    <cellStyle name="Input 8 7 3 2 2" xfId="8874" xr:uid="{00000000-0005-0000-0000-0000FA200000}"/>
    <cellStyle name="Input 8 7 3 3" xfId="8875" xr:uid="{00000000-0005-0000-0000-0000FB200000}"/>
    <cellStyle name="Input 8 7 3 3 2" xfId="8876" xr:uid="{00000000-0005-0000-0000-0000FC200000}"/>
    <cellStyle name="Input 8 7 3 4" xfId="8877" xr:uid="{00000000-0005-0000-0000-0000FD200000}"/>
    <cellStyle name="Input 8 7 3 4 2" xfId="8878" xr:uid="{00000000-0005-0000-0000-0000FE200000}"/>
    <cellStyle name="Input 8 7 3 5" xfId="8879" xr:uid="{00000000-0005-0000-0000-0000FF200000}"/>
    <cellStyle name="Input 8 7 3 5 2" xfId="8880" xr:uid="{00000000-0005-0000-0000-000000210000}"/>
    <cellStyle name="Input 8 7 3 6" xfId="8881" xr:uid="{00000000-0005-0000-0000-000001210000}"/>
    <cellStyle name="Input 8 7 3 6 2" xfId="8882" xr:uid="{00000000-0005-0000-0000-000002210000}"/>
    <cellStyle name="Input 8 7 3 7" xfId="8883" xr:uid="{00000000-0005-0000-0000-000003210000}"/>
    <cellStyle name="Input 8 7 3 7 2" xfId="8884" xr:uid="{00000000-0005-0000-0000-000004210000}"/>
    <cellStyle name="Input 8 7 3 8" xfId="8885" xr:uid="{00000000-0005-0000-0000-000005210000}"/>
    <cellStyle name="Input 8 7 3 8 2" xfId="8886" xr:uid="{00000000-0005-0000-0000-000006210000}"/>
    <cellStyle name="Input 8 7 3 9" xfId="8887" xr:uid="{00000000-0005-0000-0000-000007210000}"/>
    <cellStyle name="Input 8 7 3 9 2" xfId="8888" xr:uid="{00000000-0005-0000-0000-000008210000}"/>
    <cellStyle name="Input 8 7 4" xfId="8889" xr:uid="{00000000-0005-0000-0000-000009210000}"/>
    <cellStyle name="Input 8 7 4 10" xfId="8890" xr:uid="{00000000-0005-0000-0000-00000A210000}"/>
    <cellStyle name="Input 8 7 4 10 2" xfId="8891" xr:uid="{00000000-0005-0000-0000-00000B210000}"/>
    <cellStyle name="Input 8 7 4 11" xfId="8892" xr:uid="{00000000-0005-0000-0000-00000C210000}"/>
    <cellStyle name="Input 8 7 4 11 2" xfId="8893" xr:uid="{00000000-0005-0000-0000-00000D210000}"/>
    <cellStyle name="Input 8 7 4 12" xfId="8894" xr:uid="{00000000-0005-0000-0000-00000E210000}"/>
    <cellStyle name="Input 8 7 4 12 2" xfId="8895" xr:uid="{00000000-0005-0000-0000-00000F210000}"/>
    <cellStyle name="Input 8 7 4 13" xfId="8896" xr:uid="{00000000-0005-0000-0000-000010210000}"/>
    <cellStyle name="Input 8 7 4 13 2" xfId="8897" xr:uid="{00000000-0005-0000-0000-000011210000}"/>
    <cellStyle name="Input 8 7 4 14" xfId="8898" xr:uid="{00000000-0005-0000-0000-000012210000}"/>
    <cellStyle name="Input 8 7 4 14 2" xfId="8899" xr:uid="{00000000-0005-0000-0000-000013210000}"/>
    <cellStyle name="Input 8 7 4 15" xfId="8900" xr:uid="{00000000-0005-0000-0000-000014210000}"/>
    <cellStyle name="Input 8 7 4 15 2" xfId="8901" xr:uid="{00000000-0005-0000-0000-000015210000}"/>
    <cellStyle name="Input 8 7 4 16" xfId="8902" xr:uid="{00000000-0005-0000-0000-000016210000}"/>
    <cellStyle name="Input 8 7 4 2" xfId="8903" xr:uid="{00000000-0005-0000-0000-000017210000}"/>
    <cellStyle name="Input 8 7 4 2 2" xfId="8904" xr:uid="{00000000-0005-0000-0000-000018210000}"/>
    <cellStyle name="Input 8 7 4 3" xfId="8905" xr:uid="{00000000-0005-0000-0000-000019210000}"/>
    <cellStyle name="Input 8 7 4 3 2" xfId="8906" xr:uid="{00000000-0005-0000-0000-00001A210000}"/>
    <cellStyle name="Input 8 7 4 4" xfId="8907" xr:uid="{00000000-0005-0000-0000-00001B210000}"/>
    <cellStyle name="Input 8 7 4 4 2" xfId="8908" xr:uid="{00000000-0005-0000-0000-00001C210000}"/>
    <cellStyle name="Input 8 7 4 5" xfId="8909" xr:uid="{00000000-0005-0000-0000-00001D210000}"/>
    <cellStyle name="Input 8 7 4 5 2" xfId="8910" xr:uid="{00000000-0005-0000-0000-00001E210000}"/>
    <cellStyle name="Input 8 7 4 6" xfId="8911" xr:uid="{00000000-0005-0000-0000-00001F210000}"/>
    <cellStyle name="Input 8 7 4 6 2" xfId="8912" xr:uid="{00000000-0005-0000-0000-000020210000}"/>
    <cellStyle name="Input 8 7 4 7" xfId="8913" xr:uid="{00000000-0005-0000-0000-000021210000}"/>
    <cellStyle name="Input 8 7 4 7 2" xfId="8914" xr:uid="{00000000-0005-0000-0000-000022210000}"/>
    <cellStyle name="Input 8 7 4 8" xfId="8915" xr:uid="{00000000-0005-0000-0000-000023210000}"/>
    <cellStyle name="Input 8 7 4 8 2" xfId="8916" xr:uid="{00000000-0005-0000-0000-000024210000}"/>
    <cellStyle name="Input 8 7 4 9" xfId="8917" xr:uid="{00000000-0005-0000-0000-000025210000}"/>
    <cellStyle name="Input 8 7 4 9 2" xfId="8918" xr:uid="{00000000-0005-0000-0000-000026210000}"/>
    <cellStyle name="Input 8 7 5" xfId="8919" xr:uid="{00000000-0005-0000-0000-000027210000}"/>
    <cellStyle name="Input 8 7 5 10" xfId="8920" xr:uid="{00000000-0005-0000-0000-000028210000}"/>
    <cellStyle name="Input 8 7 5 10 2" xfId="8921" xr:uid="{00000000-0005-0000-0000-000029210000}"/>
    <cellStyle name="Input 8 7 5 11" xfId="8922" xr:uid="{00000000-0005-0000-0000-00002A210000}"/>
    <cellStyle name="Input 8 7 5 11 2" xfId="8923" xr:uid="{00000000-0005-0000-0000-00002B210000}"/>
    <cellStyle name="Input 8 7 5 12" xfId="8924" xr:uid="{00000000-0005-0000-0000-00002C210000}"/>
    <cellStyle name="Input 8 7 5 12 2" xfId="8925" xr:uid="{00000000-0005-0000-0000-00002D210000}"/>
    <cellStyle name="Input 8 7 5 13" xfId="8926" xr:uid="{00000000-0005-0000-0000-00002E210000}"/>
    <cellStyle name="Input 8 7 5 13 2" xfId="8927" xr:uid="{00000000-0005-0000-0000-00002F210000}"/>
    <cellStyle name="Input 8 7 5 14" xfId="8928" xr:uid="{00000000-0005-0000-0000-000030210000}"/>
    <cellStyle name="Input 8 7 5 14 2" xfId="8929" xr:uid="{00000000-0005-0000-0000-000031210000}"/>
    <cellStyle name="Input 8 7 5 15" xfId="8930" xr:uid="{00000000-0005-0000-0000-000032210000}"/>
    <cellStyle name="Input 8 7 5 2" xfId="8931" xr:uid="{00000000-0005-0000-0000-000033210000}"/>
    <cellStyle name="Input 8 7 5 2 2" xfId="8932" xr:uid="{00000000-0005-0000-0000-000034210000}"/>
    <cellStyle name="Input 8 7 5 3" xfId="8933" xr:uid="{00000000-0005-0000-0000-000035210000}"/>
    <cellStyle name="Input 8 7 5 3 2" xfId="8934" xr:uid="{00000000-0005-0000-0000-000036210000}"/>
    <cellStyle name="Input 8 7 5 4" xfId="8935" xr:uid="{00000000-0005-0000-0000-000037210000}"/>
    <cellStyle name="Input 8 7 5 4 2" xfId="8936" xr:uid="{00000000-0005-0000-0000-000038210000}"/>
    <cellStyle name="Input 8 7 5 5" xfId="8937" xr:uid="{00000000-0005-0000-0000-000039210000}"/>
    <cellStyle name="Input 8 7 5 5 2" xfId="8938" xr:uid="{00000000-0005-0000-0000-00003A210000}"/>
    <cellStyle name="Input 8 7 5 6" xfId="8939" xr:uid="{00000000-0005-0000-0000-00003B210000}"/>
    <cellStyle name="Input 8 7 5 6 2" xfId="8940" xr:uid="{00000000-0005-0000-0000-00003C210000}"/>
    <cellStyle name="Input 8 7 5 7" xfId="8941" xr:uid="{00000000-0005-0000-0000-00003D210000}"/>
    <cellStyle name="Input 8 7 5 7 2" xfId="8942" xr:uid="{00000000-0005-0000-0000-00003E210000}"/>
    <cellStyle name="Input 8 7 5 8" xfId="8943" xr:uid="{00000000-0005-0000-0000-00003F210000}"/>
    <cellStyle name="Input 8 7 5 8 2" xfId="8944" xr:uid="{00000000-0005-0000-0000-000040210000}"/>
    <cellStyle name="Input 8 7 5 9" xfId="8945" xr:uid="{00000000-0005-0000-0000-000041210000}"/>
    <cellStyle name="Input 8 7 5 9 2" xfId="8946" xr:uid="{00000000-0005-0000-0000-000042210000}"/>
    <cellStyle name="Input 8 7 6" xfId="8947" xr:uid="{00000000-0005-0000-0000-000043210000}"/>
    <cellStyle name="Input 8 7 6 2" xfId="8948" xr:uid="{00000000-0005-0000-0000-000044210000}"/>
    <cellStyle name="Input 8 7 7" xfId="8949" xr:uid="{00000000-0005-0000-0000-000045210000}"/>
    <cellStyle name="Input 8 7 7 2" xfId="8950" xr:uid="{00000000-0005-0000-0000-000046210000}"/>
    <cellStyle name="Input 8 7 8" xfId="8951" xr:uid="{00000000-0005-0000-0000-000047210000}"/>
    <cellStyle name="Input 8 7 8 2" xfId="8952" xr:uid="{00000000-0005-0000-0000-000048210000}"/>
    <cellStyle name="Input 8 7 9" xfId="8953" xr:uid="{00000000-0005-0000-0000-000049210000}"/>
    <cellStyle name="Input 8 7 9 2" xfId="8954" xr:uid="{00000000-0005-0000-0000-00004A210000}"/>
    <cellStyle name="Input 8 8" xfId="8955" xr:uid="{00000000-0005-0000-0000-00004B210000}"/>
    <cellStyle name="Input 8 8 10" xfId="8956" xr:uid="{00000000-0005-0000-0000-00004C210000}"/>
    <cellStyle name="Input 8 8 10 2" xfId="8957" xr:uid="{00000000-0005-0000-0000-00004D210000}"/>
    <cellStyle name="Input 8 8 11" xfId="8958" xr:uid="{00000000-0005-0000-0000-00004E210000}"/>
    <cellStyle name="Input 8 8 11 2" xfId="8959" xr:uid="{00000000-0005-0000-0000-00004F210000}"/>
    <cellStyle name="Input 8 8 12" xfId="8960" xr:uid="{00000000-0005-0000-0000-000050210000}"/>
    <cellStyle name="Input 8 8 12 2" xfId="8961" xr:uid="{00000000-0005-0000-0000-000051210000}"/>
    <cellStyle name="Input 8 8 13" xfId="8962" xr:uid="{00000000-0005-0000-0000-000052210000}"/>
    <cellStyle name="Input 8 8 13 2" xfId="8963" xr:uid="{00000000-0005-0000-0000-000053210000}"/>
    <cellStyle name="Input 8 8 14" xfId="8964" xr:uid="{00000000-0005-0000-0000-000054210000}"/>
    <cellStyle name="Input 8 8 14 2" xfId="8965" xr:uid="{00000000-0005-0000-0000-000055210000}"/>
    <cellStyle name="Input 8 8 15" xfId="8966" xr:uid="{00000000-0005-0000-0000-000056210000}"/>
    <cellStyle name="Input 8 8 15 2" xfId="8967" xr:uid="{00000000-0005-0000-0000-000057210000}"/>
    <cellStyle name="Input 8 8 16" xfId="8968" xr:uid="{00000000-0005-0000-0000-000058210000}"/>
    <cellStyle name="Input 8 8 16 2" xfId="8969" xr:uid="{00000000-0005-0000-0000-000059210000}"/>
    <cellStyle name="Input 8 8 17" xfId="8970" xr:uid="{00000000-0005-0000-0000-00005A210000}"/>
    <cellStyle name="Input 8 8 17 2" xfId="8971" xr:uid="{00000000-0005-0000-0000-00005B210000}"/>
    <cellStyle name="Input 8 8 18" xfId="8972" xr:uid="{00000000-0005-0000-0000-00005C210000}"/>
    <cellStyle name="Input 8 8 2" xfId="8973" xr:uid="{00000000-0005-0000-0000-00005D210000}"/>
    <cellStyle name="Input 8 8 2 10" xfId="8974" xr:uid="{00000000-0005-0000-0000-00005E210000}"/>
    <cellStyle name="Input 8 8 2 10 2" xfId="8975" xr:uid="{00000000-0005-0000-0000-00005F210000}"/>
    <cellStyle name="Input 8 8 2 11" xfId="8976" xr:uid="{00000000-0005-0000-0000-000060210000}"/>
    <cellStyle name="Input 8 8 2 11 2" xfId="8977" xr:uid="{00000000-0005-0000-0000-000061210000}"/>
    <cellStyle name="Input 8 8 2 12" xfId="8978" xr:uid="{00000000-0005-0000-0000-000062210000}"/>
    <cellStyle name="Input 8 8 2 12 2" xfId="8979" xr:uid="{00000000-0005-0000-0000-000063210000}"/>
    <cellStyle name="Input 8 8 2 13" xfId="8980" xr:uid="{00000000-0005-0000-0000-000064210000}"/>
    <cellStyle name="Input 8 8 2 13 2" xfId="8981" xr:uid="{00000000-0005-0000-0000-000065210000}"/>
    <cellStyle name="Input 8 8 2 14" xfId="8982" xr:uid="{00000000-0005-0000-0000-000066210000}"/>
    <cellStyle name="Input 8 8 2 14 2" xfId="8983" xr:uid="{00000000-0005-0000-0000-000067210000}"/>
    <cellStyle name="Input 8 8 2 15" xfId="8984" xr:uid="{00000000-0005-0000-0000-000068210000}"/>
    <cellStyle name="Input 8 8 2 15 2" xfId="8985" xr:uid="{00000000-0005-0000-0000-000069210000}"/>
    <cellStyle name="Input 8 8 2 16" xfId="8986" xr:uid="{00000000-0005-0000-0000-00006A210000}"/>
    <cellStyle name="Input 8 8 2 16 2" xfId="8987" xr:uid="{00000000-0005-0000-0000-00006B210000}"/>
    <cellStyle name="Input 8 8 2 17" xfId="8988" xr:uid="{00000000-0005-0000-0000-00006C210000}"/>
    <cellStyle name="Input 8 8 2 17 2" xfId="8989" xr:uid="{00000000-0005-0000-0000-00006D210000}"/>
    <cellStyle name="Input 8 8 2 18" xfId="8990" xr:uid="{00000000-0005-0000-0000-00006E210000}"/>
    <cellStyle name="Input 8 8 2 2" xfId="8991" xr:uid="{00000000-0005-0000-0000-00006F210000}"/>
    <cellStyle name="Input 8 8 2 2 2" xfId="8992" xr:uid="{00000000-0005-0000-0000-000070210000}"/>
    <cellStyle name="Input 8 8 2 3" xfId="8993" xr:uid="{00000000-0005-0000-0000-000071210000}"/>
    <cellStyle name="Input 8 8 2 3 2" xfId="8994" xr:uid="{00000000-0005-0000-0000-000072210000}"/>
    <cellStyle name="Input 8 8 2 4" xfId="8995" xr:uid="{00000000-0005-0000-0000-000073210000}"/>
    <cellStyle name="Input 8 8 2 4 2" xfId="8996" xr:uid="{00000000-0005-0000-0000-000074210000}"/>
    <cellStyle name="Input 8 8 2 5" xfId="8997" xr:uid="{00000000-0005-0000-0000-000075210000}"/>
    <cellStyle name="Input 8 8 2 5 2" xfId="8998" xr:uid="{00000000-0005-0000-0000-000076210000}"/>
    <cellStyle name="Input 8 8 2 6" xfId="8999" xr:uid="{00000000-0005-0000-0000-000077210000}"/>
    <cellStyle name="Input 8 8 2 6 2" xfId="9000" xr:uid="{00000000-0005-0000-0000-000078210000}"/>
    <cellStyle name="Input 8 8 2 7" xfId="9001" xr:uid="{00000000-0005-0000-0000-000079210000}"/>
    <cellStyle name="Input 8 8 2 7 2" xfId="9002" xr:uid="{00000000-0005-0000-0000-00007A210000}"/>
    <cellStyle name="Input 8 8 2 8" xfId="9003" xr:uid="{00000000-0005-0000-0000-00007B210000}"/>
    <cellStyle name="Input 8 8 2 8 2" xfId="9004" xr:uid="{00000000-0005-0000-0000-00007C210000}"/>
    <cellStyle name="Input 8 8 2 9" xfId="9005" xr:uid="{00000000-0005-0000-0000-00007D210000}"/>
    <cellStyle name="Input 8 8 2 9 2" xfId="9006" xr:uid="{00000000-0005-0000-0000-00007E210000}"/>
    <cellStyle name="Input 8 8 3" xfId="9007" xr:uid="{00000000-0005-0000-0000-00007F210000}"/>
    <cellStyle name="Input 8 8 3 10" xfId="9008" xr:uid="{00000000-0005-0000-0000-000080210000}"/>
    <cellStyle name="Input 8 8 3 10 2" xfId="9009" xr:uid="{00000000-0005-0000-0000-000081210000}"/>
    <cellStyle name="Input 8 8 3 11" xfId="9010" xr:uid="{00000000-0005-0000-0000-000082210000}"/>
    <cellStyle name="Input 8 8 3 11 2" xfId="9011" xr:uid="{00000000-0005-0000-0000-000083210000}"/>
    <cellStyle name="Input 8 8 3 12" xfId="9012" xr:uid="{00000000-0005-0000-0000-000084210000}"/>
    <cellStyle name="Input 8 8 3 12 2" xfId="9013" xr:uid="{00000000-0005-0000-0000-000085210000}"/>
    <cellStyle name="Input 8 8 3 13" xfId="9014" xr:uid="{00000000-0005-0000-0000-000086210000}"/>
    <cellStyle name="Input 8 8 3 13 2" xfId="9015" xr:uid="{00000000-0005-0000-0000-000087210000}"/>
    <cellStyle name="Input 8 8 3 14" xfId="9016" xr:uid="{00000000-0005-0000-0000-000088210000}"/>
    <cellStyle name="Input 8 8 3 14 2" xfId="9017" xr:uid="{00000000-0005-0000-0000-000089210000}"/>
    <cellStyle name="Input 8 8 3 15" xfId="9018" xr:uid="{00000000-0005-0000-0000-00008A210000}"/>
    <cellStyle name="Input 8 8 3 15 2" xfId="9019" xr:uid="{00000000-0005-0000-0000-00008B210000}"/>
    <cellStyle name="Input 8 8 3 16" xfId="9020" xr:uid="{00000000-0005-0000-0000-00008C210000}"/>
    <cellStyle name="Input 8 8 3 2" xfId="9021" xr:uid="{00000000-0005-0000-0000-00008D210000}"/>
    <cellStyle name="Input 8 8 3 2 2" xfId="9022" xr:uid="{00000000-0005-0000-0000-00008E210000}"/>
    <cellStyle name="Input 8 8 3 3" xfId="9023" xr:uid="{00000000-0005-0000-0000-00008F210000}"/>
    <cellStyle name="Input 8 8 3 3 2" xfId="9024" xr:uid="{00000000-0005-0000-0000-000090210000}"/>
    <cellStyle name="Input 8 8 3 4" xfId="9025" xr:uid="{00000000-0005-0000-0000-000091210000}"/>
    <cellStyle name="Input 8 8 3 4 2" xfId="9026" xr:uid="{00000000-0005-0000-0000-000092210000}"/>
    <cellStyle name="Input 8 8 3 5" xfId="9027" xr:uid="{00000000-0005-0000-0000-000093210000}"/>
    <cellStyle name="Input 8 8 3 5 2" xfId="9028" xr:uid="{00000000-0005-0000-0000-000094210000}"/>
    <cellStyle name="Input 8 8 3 6" xfId="9029" xr:uid="{00000000-0005-0000-0000-000095210000}"/>
    <cellStyle name="Input 8 8 3 6 2" xfId="9030" xr:uid="{00000000-0005-0000-0000-000096210000}"/>
    <cellStyle name="Input 8 8 3 7" xfId="9031" xr:uid="{00000000-0005-0000-0000-000097210000}"/>
    <cellStyle name="Input 8 8 3 7 2" xfId="9032" xr:uid="{00000000-0005-0000-0000-000098210000}"/>
    <cellStyle name="Input 8 8 3 8" xfId="9033" xr:uid="{00000000-0005-0000-0000-000099210000}"/>
    <cellStyle name="Input 8 8 3 8 2" xfId="9034" xr:uid="{00000000-0005-0000-0000-00009A210000}"/>
    <cellStyle name="Input 8 8 3 9" xfId="9035" xr:uid="{00000000-0005-0000-0000-00009B210000}"/>
    <cellStyle name="Input 8 8 3 9 2" xfId="9036" xr:uid="{00000000-0005-0000-0000-00009C210000}"/>
    <cellStyle name="Input 8 8 4" xfId="9037" xr:uid="{00000000-0005-0000-0000-00009D210000}"/>
    <cellStyle name="Input 8 8 4 10" xfId="9038" xr:uid="{00000000-0005-0000-0000-00009E210000}"/>
    <cellStyle name="Input 8 8 4 10 2" xfId="9039" xr:uid="{00000000-0005-0000-0000-00009F210000}"/>
    <cellStyle name="Input 8 8 4 11" xfId="9040" xr:uid="{00000000-0005-0000-0000-0000A0210000}"/>
    <cellStyle name="Input 8 8 4 11 2" xfId="9041" xr:uid="{00000000-0005-0000-0000-0000A1210000}"/>
    <cellStyle name="Input 8 8 4 12" xfId="9042" xr:uid="{00000000-0005-0000-0000-0000A2210000}"/>
    <cellStyle name="Input 8 8 4 12 2" xfId="9043" xr:uid="{00000000-0005-0000-0000-0000A3210000}"/>
    <cellStyle name="Input 8 8 4 13" xfId="9044" xr:uid="{00000000-0005-0000-0000-0000A4210000}"/>
    <cellStyle name="Input 8 8 4 13 2" xfId="9045" xr:uid="{00000000-0005-0000-0000-0000A5210000}"/>
    <cellStyle name="Input 8 8 4 14" xfId="9046" xr:uid="{00000000-0005-0000-0000-0000A6210000}"/>
    <cellStyle name="Input 8 8 4 14 2" xfId="9047" xr:uid="{00000000-0005-0000-0000-0000A7210000}"/>
    <cellStyle name="Input 8 8 4 15" xfId="9048" xr:uid="{00000000-0005-0000-0000-0000A8210000}"/>
    <cellStyle name="Input 8 8 4 15 2" xfId="9049" xr:uid="{00000000-0005-0000-0000-0000A9210000}"/>
    <cellStyle name="Input 8 8 4 16" xfId="9050" xr:uid="{00000000-0005-0000-0000-0000AA210000}"/>
    <cellStyle name="Input 8 8 4 2" xfId="9051" xr:uid="{00000000-0005-0000-0000-0000AB210000}"/>
    <cellStyle name="Input 8 8 4 2 2" xfId="9052" xr:uid="{00000000-0005-0000-0000-0000AC210000}"/>
    <cellStyle name="Input 8 8 4 3" xfId="9053" xr:uid="{00000000-0005-0000-0000-0000AD210000}"/>
    <cellStyle name="Input 8 8 4 3 2" xfId="9054" xr:uid="{00000000-0005-0000-0000-0000AE210000}"/>
    <cellStyle name="Input 8 8 4 4" xfId="9055" xr:uid="{00000000-0005-0000-0000-0000AF210000}"/>
    <cellStyle name="Input 8 8 4 4 2" xfId="9056" xr:uid="{00000000-0005-0000-0000-0000B0210000}"/>
    <cellStyle name="Input 8 8 4 5" xfId="9057" xr:uid="{00000000-0005-0000-0000-0000B1210000}"/>
    <cellStyle name="Input 8 8 4 5 2" xfId="9058" xr:uid="{00000000-0005-0000-0000-0000B2210000}"/>
    <cellStyle name="Input 8 8 4 6" xfId="9059" xr:uid="{00000000-0005-0000-0000-0000B3210000}"/>
    <cellStyle name="Input 8 8 4 6 2" xfId="9060" xr:uid="{00000000-0005-0000-0000-0000B4210000}"/>
    <cellStyle name="Input 8 8 4 7" xfId="9061" xr:uid="{00000000-0005-0000-0000-0000B5210000}"/>
    <cellStyle name="Input 8 8 4 7 2" xfId="9062" xr:uid="{00000000-0005-0000-0000-0000B6210000}"/>
    <cellStyle name="Input 8 8 4 8" xfId="9063" xr:uid="{00000000-0005-0000-0000-0000B7210000}"/>
    <cellStyle name="Input 8 8 4 8 2" xfId="9064" xr:uid="{00000000-0005-0000-0000-0000B8210000}"/>
    <cellStyle name="Input 8 8 4 9" xfId="9065" xr:uid="{00000000-0005-0000-0000-0000B9210000}"/>
    <cellStyle name="Input 8 8 4 9 2" xfId="9066" xr:uid="{00000000-0005-0000-0000-0000BA210000}"/>
    <cellStyle name="Input 8 8 5" xfId="9067" xr:uid="{00000000-0005-0000-0000-0000BB210000}"/>
    <cellStyle name="Input 8 8 5 10" xfId="9068" xr:uid="{00000000-0005-0000-0000-0000BC210000}"/>
    <cellStyle name="Input 8 8 5 10 2" xfId="9069" xr:uid="{00000000-0005-0000-0000-0000BD210000}"/>
    <cellStyle name="Input 8 8 5 11" xfId="9070" xr:uid="{00000000-0005-0000-0000-0000BE210000}"/>
    <cellStyle name="Input 8 8 5 11 2" xfId="9071" xr:uid="{00000000-0005-0000-0000-0000BF210000}"/>
    <cellStyle name="Input 8 8 5 12" xfId="9072" xr:uid="{00000000-0005-0000-0000-0000C0210000}"/>
    <cellStyle name="Input 8 8 5 12 2" xfId="9073" xr:uid="{00000000-0005-0000-0000-0000C1210000}"/>
    <cellStyle name="Input 8 8 5 13" xfId="9074" xr:uid="{00000000-0005-0000-0000-0000C2210000}"/>
    <cellStyle name="Input 8 8 5 13 2" xfId="9075" xr:uid="{00000000-0005-0000-0000-0000C3210000}"/>
    <cellStyle name="Input 8 8 5 14" xfId="9076" xr:uid="{00000000-0005-0000-0000-0000C4210000}"/>
    <cellStyle name="Input 8 8 5 2" xfId="9077" xr:uid="{00000000-0005-0000-0000-0000C5210000}"/>
    <cellStyle name="Input 8 8 5 2 2" xfId="9078" xr:uid="{00000000-0005-0000-0000-0000C6210000}"/>
    <cellStyle name="Input 8 8 5 3" xfId="9079" xr:uid="{00000000-0005-0000-0000-0000C7210000}"/>
    <cellStyle name="Input 8 8 5 3 2" xfId="9080" xr:uid="{00000000-0005-0000-0000-0000C8210000}"/>
    <cellStyle name="Input 8 8 5 4" xfId="9081" xr:uid="{00000000-0005-0000-0000-0000C9210000}"/>
    <cellStyle name="Input 8 8 5 4 2" xfId="9082" xr:uid="{00000000-0005-0000-0000-0000CA210000}"/>
    <cellStyle name="Input 8 8 5 5" xfId="9083" xr:uid="{00000000-0005-0000-0000-0000CB210000}"/>
    <cellStyle name="Input 8 8 5 5 2" xfId="9084" xr:uid="{00000000-0005-0000-0000-0000CC210000}"/>
    <cellStyle name="Input 8 8 5 6" xfId="9085" xr:uid="{00000000-0005-0000-0000-0000CD210000}"/>
    <cellStyle name="Input 8 8 5 6 2" xfId="9086" xr:uid="{00000000-0005-0000-0000-0000CE210000}"/>
    <cellStyle name="Input 8 8 5 7" xfId="9087" xr:uid="{00000000-0005-0000-0000-0000CF210000}"/>
    <cellStyle name="Input 8 8 5 7 2" xfId="9088" xr:uid="{00000000-0005-0000-0000-0000D0210000}"/>
    <cellStyle name="Input 8 8 5 8" xfId="9089" xr:uid="{00000000-0005-0000-0000-0000D1210000}"/>
    <cellStyle name="Input 8 8 5 8 2" xfId="9090" xr:uid="{00000000-0005-0000-0000-0000D2210000}"/>
    <cellStyle name="Input 8 8 5 9" xfId="9091" xr:uid="{00000000-0005-0000-0000-0000D3210000}"/>
    <cellStyle name="Input 8 8 5 9 2" xfId="9092" xr:uid="{00000000-0005-0000-0000-0000D4210000}"/>
    <cellStyle name="Input 8 8 6" xfId="9093" xr:uid="{00000000-0005-0000-0000-0000D5210000}"/>
    <cellStyle name="Input 8 8 6 2" xfId="9094" xr:uid="{00000000-0005-0000-0000-0000D6210000}"/>
    <cellStyle name="Input 8 8 7" xfId="9095" xr:uid="{00000000-0005-0000-0000-0000D7210000}"/>
    <cellStyle name="Input 8 8 7 2" xfId="9096" xr:uid="{00000000-0005-0000-0000-0000D8210000}"/>
    <cellStyle name="Input 8 8 8" xfId="9097" xr:uid="{00000000-0005-0000-0000-0000D9210000}"/>
    <cellStyle name="Input 8 8 8 2" xfId="9098" xr:uid="{00000000-0005-0000-0000-0000DA210000}"/>
    <cellStyle name="Input 8 8 9" xfId="9099" xr:uid="{00000000-0005-0000-0000-0000DB210000}"/>
    <cellStyle name="Input 8 8 9 2" xfId="9100" xr:uid="{00000000-0005-0000-0000-0000DC210000}"/>
    <cellStyle name="Input 8 9" xfId="9101" xr:uid="{00000000-0005-0000-0000-0000DD210000}"/>
    <cellStyle name="Input 8 9 10" xfId="9102" xr:uid="{00000000-0005-0000-0000-0000DE210000}"/>
    <cellStyle name="Input 8 9 10 2" xfId="9103" xr:uid="{00000000-0005-0000-0000-0000DF210000}"/>
    <cellStyle name="Input 8 9 11" xfId="9104" xr:uid="{00000000-0005-0000-0000-0000E0210000}"/>
    <cellStyle name="Input 8 9 11 2" xfId="9105" xr:uid="{00000000-0005-0000-0000-0000E1210000}"/>
    <cellStyle name="Input 8 9 12" xfId="9106" xr:uid="{00000000-0005-0000-0000-0000E2210000}"/>
    <cellStyle name="Input 8 9 12 2" xfId="9107" xr:uid="{00000000-0005-0000-0000-0000E3210000}"/>
    <cellStyle name="Input 8 9 13" xfId="9108" xr:uid="{00000000-0005-0000-0000-0000E4210000}"/>
    <cellStyle name="Input 8 9 13 2" xfId="9109" xr:uid="{00000000-0005-0000-0000-0000E5210000}"/>
    <cellStyle name="Input 8 9 14" xfId="9110" xr:uid="{00000000-0005-0000-0000-0000E6210000}"/>
    <cellStyle name="Input 8 9 14 2" xfId="9111" xr:uid="{00000000-0005-0000-0000-0000E7210000}"/>
    <cellStyle name="Input 8 9 15" xfId="9112" xr:uid="{00000000-0005-0000-0000-0000E8210000}"/>
    <cellStyle name="Input 8 9 15 2" xfId="9113" xr:uid="{00000000-0005-0000-0000-0000E9210000}"/>
    <cellStyle name="Input 8 9 16" xfId="9114" xr:uid="{00000000-0005-0000-0000-0000EA210000}"/>
    <cellStyle name="Input 8 9 16 2" xfId="9115" xr:uid="{00000000-0005-0000-0000-0000EB210000}"/>
    <cellStyle name="Input 8 9 17" xfId="9116" xr:uid="{00000000-0005-0000-0000-0000EC210000}"/>
    <cellStyle name="Input 8 9 17 2" xfId="9117" xr:uid="{00000000-0005-0000-0000-0000ED210000}"/>
    <cellStyle name="Input 8 9 18" xfId="9118" xr:uid="{00000000-0005-0000-0000-0000EE210000}"/>
    <cellStyle name="Input 8 9 2" xfId="9119" xr:uid="{00000000-0005-0000-0000-0000EF210000}"/>
    <cellStyle name="Input 8 9 2 10" xfId="9120" xr:uid="{00000000-0005-0000-0000-0000F0210000}"/>
    <cellStyle name="Input 8 9 2 10 2" xfId="9121" xr:uid="{00000000-0005-0000-0000-0000F1210000}"/>
    <cellStyle name="Input 8 9 2 11" xfId="9122" xr:uid="{00000000-0005-0000-0000-0000F2210000}"/>
    <cellStyle name="Input 8 9 2 11 2" xfId="9123" xr:uid="{00000000-0005-0000-0000-0000F3210000}"/>
    <cellStyle name="Input 8 9 2 12" xfId="9124" xr:uid="{00000000-0005-0000-0000-0000F4210000}"/>
    <cellStyle name="Input 8 9 2 12 2" xfId="9125" xr:uid="{00000000-0005-0000-0000-0000F5210000}"/>
    <cellStyle name="Input 8 9 2 13" xfId="9126" xr:uid="{00000000-0005-0000-0000-0000F6210000}"/>
    <cellStyle name="Input 8 9 2 13 2" xfId="9127" xr:uid="{00000000-0005-0000-0000-0000F7210000}"/>
    <cellStyle name="Input 8 9 2 14" xfId="9128" xr:uid="{00000000-0005-0000-0000-0000F8210000}"/>
    <cellStyle name="Input 8 9 2 14 2" xfId="9129" xr:uid="{00000000-0005-0000-0000-0000F9210000}"/>
    <cellStyle name="Input 8 9 2 15" xfId="9130" xr:uid="{00000000-0005-0000-0000-0000FA210000}"/>
    <cellStyle name="Input 8 9 2 15 2" xfId="9131" xr:uid="{00000000-0005-0000-0000-0000FB210000}"/>
    <cellStyle name="Input 8 9 2 16" xfId="9132" xr:uid="{00000000-0005-0000-0000-0000FC210000}"/>
    <cellStyle name="Input 8 9 2 16 2" xfId="9133" xr:uid="{00000000-0005-0000-0000-0000FD210000}"/>
    <cellStyle name="Input 8 9 2 17" xfId="9134" xr:uid="{00000000-0005-0000-0000-0000FE210000}"/>
    <cellStyle name="Input 8 9 2 17 2" xfId="9135" xr:uid="{00000000-0005-0000-0000-0000FF210000}"/>
    <cellStyle name="Input 8 9 2 18" xfId="9136" xr:uid="{00000000-0005-0000-0000-000000220000}"/>
    <cellStyle name="Input 8 9 2 2" xfId="9137" xr:uid="{00000000-0005-0000-0000-000001220000}"/>
    <cellStyle name="Input 8 9 2 2 2" xfId="9138" xr:uid="{00000000-0005-0000-0000-000002220000}"/>
    <cellStyle name="Input 8 9 2 3" xfId="9139" xr:uid="{00000000-0005-0000-0000-000003220000}"/>
    <cellStyle name="Input 8 9 2 3 2" xfId="9140" xr:uid="{00000000-0005-0000-0000-000004220000}"/>
    <cellStyle name="Input 8 9 2 4" xfId="9141" xr:uid="{00000000-0005-0000-0000-000005220000}"/>
    <cellStyle name="Input 8 9 2 4 2" xfId="9142" xr:uid="{00000000-0005-0000-0000-000006220000}"/>
    <cellStyle name="Input 8 9 2 5" xfId="9143" xr:uid="{00000000-0005-0000-0000-000007220000}"/>
    <cellStyle name="Input 8 9 2 5 2" xfId="9144" xr:uid="{00000000-0005-0000-0000-000008220000}"/>
    <cellStyle name="Input 8 9 2 6" xfId="9145" xr:uid="{00000000-0005-0000-0000-000009220000}"/>
    <cellStyle name="Input 8 9 2 6 2" xfId="9146" xr:uid="{00000000-0005-0000-0000-00000A220000}"/>
    <cellStyle name="Input 8 9 2 7" xfId="9147" xr:uid="{00000000-0005-0000-0000-00000B220000}"/>
    <cellStyle name="Input 8 9 2 7 2" xfId="9148" xr:uid="{00000000-0005-0000-0000-00000C220000}"/>
    <cellStyle name="Input 8 9 2 8" xfId="9149" xr:uid="{00000000-0005-0000-0000-00000D220000}"/>
    <cellStyle name="Input 8 9 2 8 2" xfId="9150" xr:uid="{00000000-0005-0000-0000-00000E220000}"/>
    <cellStyle name="Input 8 9 2 9" xfId="9151" xr:uid="{00000000-0005-0000-0000-00000F220000}"/>
    <cellStyle name="Input 8 9 2 9 2" xfId="9152" xr:uid="{00000000-0005-0000-0000-000010220000}"/>
    <cellStyle name="Input 8 9 3" xfId="9153" xr:uid="{00000000-0005-0000-0000-000011220000}"/>
    <cellStyle name="Input 8 9 3 10" xfId="9154" xr:uid="{00000000-0005-0000-0000-000012220000}"/>
    <cellStyle name="Input 8 9 3 10 2" xfId="9155" xr:uid="{00000000-0005-0000-0000-000013220000}"/>
    <cellStyle name="Input 8 9 3 11" xfId="9156" xr:uid="{00000000-0005-0000-0000-000014220000}"/>
    <cellStyle name="Input 8 9 3 11 2" xfId="9157" xr:uid="{00000000-0005-0000-0000-000015220000}"/>
    <cellStyle name="Input 8 9 3 12" xfId="9158" xr:uid="{00000000-0005-0000-0000-000016220000}"/>
    <cellStyle name="Input 8 9 3 12 2" xfId="9159" xr:uid="{00000000-0005-0000-0000-000017220000}"/>
    <cellStyle name="Input 8 9 3 13" xfId="9160" xr:uid="{00000000-0005-0000-0000-000018220000}"/>
    <cellStyle name="Input 8 9 3 13 2" xfId="9161" xr:uid="{00000000-0005-0000-0000-000019220000}"/>
    <cellStyle name="Input 8 9 3 14" xfId="9162" xr:uid="{00000000-0005-0000-0000-00001A220000}"/>
    <cellStyle name="Input 8 9 3 14 2" xfId="9163" xr:uid="{00000000-0005-0000-0000-00001B220000}"/>
    <cellStyle name="Input 8 9 3 15" xfId="9164" xr:uid="{00000000-0005-0000-0000-00001C220000}"/>
    <cellStyle name="Input 8 9 3 15 2" xfId="9165" xr:uid="{00000000-0005-0000-0000-00001D220000}"/>
    <cellStyle name="Input 8 9 3 16" xfId="9166" xr:uid="{00000000-0005-0000-0000-00001E220000}"/>
    <cellStyle name="Input 8 9 3 2" xfId="9167" xr:uid="{00000000-0005-0000-0000-00001F220000}"/>
    <cellStyle name="Input 8 9 3 2 2" xfId="9168" xr:uid="{00000000-0005-0000-0000-000020220000}"/>
    <cellStyle name="Input 8 9 3 3" xfId="9169" xr:uid="{00000000-0005-0000-0000-000021220000}"/>
    <cellStyle name="Input 8 9 3 3 2" xfId="9170" xr:uid="{00000000-0005-0000-0000-000022220000}"/>
    <cellStyle name="Input 8 9 3 4" xfId="9171" xr:uid="{00000000-0005-0000-0000-000023220000}"/>
    <cellStyle name="Input 8 9 3 4 2" xfId="9172" xr:uid="{00000000-0005-0000-0000-000024220000}"/>
    <cellStyle name="Input 8 9 3 5" xfId="9173" xr:uid="{00000000-0005-0000-0000-000025220000}"/>
    <cellStyle name="Input 8 9 3 5 2" xfId="9174" xr:uid="{00000000-0005-0000-0000-000026220000}"/>
    <cellStyle name="Input 8 9 3 6" xfId="9175" xr:uid="{00000000-0005-0000-0000-000027220000}"/>
    <cellStyle name="Input 8 9 3 6 2" xfId="9176" xr:uid="{00000000-0005-0000-0000-000028220000}"/>
    <cellStyle name="Input 8 9 3 7" xfId="9177" xr:uid="{00000000-0005-0000-0000-000029220000}"/>
    <cellStyle name="Input 8 9 3 7 2" xfId="9178" xr:uid="{00000000-0005-0000-0000-00002A220000}"/>
    <cellStyle name="Input 8 9 3 8" xfId="9179" xr:uid="{00000000-0005-0000-0000-00002B220000}"/>
    <cellStyle name="Input 8 9 3 8 2" xfId="9180" xr:uid="{00000000-0005-0000-0000-00002C220000}"/>
    <cellStyle name="Input 8 9 3 9" xfId="9181" xr:uid="{00000000-0005-0000-0000-00002D220000}"/>
    <cellStyle name="Input 8 9 3 9 2" xfId="9182" xr:uid="{00000000-0005-0000-0000-00002E220000}"/>
    <cellStyle name="Input 8 9 4" xfId="9183" xr:uid="{00000000-0005-0000-0000-00002F220000}"/>
    <cellStyle name="Input 8 9 4 10" xfId="9184" xr:uid="{00000000-0005-0000-0000-000030220000}"/>
    <cellStyle name="Input 8 9 4 10 2" xfId="9185" xr:uid="{00000000-0005-0000-0000-000031220000}"/>
    <cellStyle name="Input 8 9 4 11" xfId="9186" xr:uid="{00000000-0005-0000-0000-000032220000}"/>
    <cellStyle name="Input 8 9 4 11 2" xfId="9187" xr:uid="{00000000-0005-0000-0000-000033220000}"/>
    <cellStyle name="Input 8 9 4 12" xfId="9188" xr:uid="{00000000-0005-0000-0000-000034220000}"/>
    <cellStyle name="Input 8 9 4 12 2" xfId="9189" xr:uid="{00000000-0005-0000-0000-000035220000}"/>
    <cellStyle name="Input 8 9 4 13" xfId="9190" xr:uid="{00000000-0005-0000-0000-000036220000}"/>
    <cellStyle name="Input 8 9 4 13 2" xfId="9191" xr:uid="{00000000-0005-0000-0000-000037220000}"/>
    <cellStyle name="Input 8 9 4 14" xfId="9192" xr:uid="{00000000-0005-0000-0000-000038220000}"/>
    <cellStyle name="Input 8 9 4 14 2" xfId="9193" xr:uid="{00000000-0005-0000-0000-000039220000}"/>
    <cellStyle name="Input 8 9 4 15" xfId="9194" xr:uid="{00000000-0005-0000-0000-00003A220000}"/>
    <cellStyle name="Input 8 9 4 15 2" xfId="9195" xr:uid="{00000000-0005-0000-0000-00003B220000}"/>
    <cellStyle name="Input 8 9 4 16" xfId="9196" xr:uid="{00000000-0005-0000-0000-00003C220000}"/>
    <cellStyle name="Input 8 9 4 2" xfId="9197" xr:uid="{00000000-0005-0000-0000-00003D220000}"/>
    <cellStyle name="Input 8 9 4 2 2" xfId="9198" xr:uid="{00000000-0005-0000-0000-00003E220000}"/>
    <cellStyle name="Input 8 9 4 3" xfId="9199" xr:uid="{00000000-0005-0000-0000-00003F220000}"/>
    <cellStyle name="Input 8 9 4 3 2" xfId="9200" xr:uid="{00000000-0005-0000-0000-000040220000}"/>
    <cellStyle name="Input 8 9 4 4" xfId="9201" xr:uid="{00000000-0005-0000-0000-000041220000}"/>
    <cellStyle name="Input 8 9 4 4 2" xfId="9202" xr:uid="{00000000-0005-0000-0000-000042220000}"/>
    <cellStyle name="Input 8 9 4 5" xfId="9203" xr:uid="{00000000-0005-0000-0000-000043220000}"/>
    <cellStyle name="Input 8 9 4 5 2" xfId="9204" xr:uid="{00000000-0005-0000-0000-000044220000}"/>
    <cellStyle name="Input 8 9 4 6" xfId="9205" xr:uid="{00000000-0005-0000-0000-000045220000}"/>
    <cellStyle name="Input 8 9 4 6 2" xfId="9206" xr:uid="{00000000-0005-0000-0000-000046220000}"/>
    <cellStyle name="Input 8 9 4 7" xfId="9207" xr:uid="{00000000-0005-0000-0000-000047220000}"/>
    <cellStyle name="Input 8 9 4 7 2" xfId="9208" xr:uid="{00000000-0005-0000-0000-000048220000}"/>
    <cellStyle name="Input 8 9 4 8" xfId="9209" xr:uid="{00000000-0005-0000-0000-000049220000}"/>
    <cellStyle name="Input 8 9 4 8 2" xfId="9210" xr:uid="{00000000-0005-0000-0000-00004A220000}"/>
    <cellStyle name="Input 8 9 4 9" xfId="9211" xr:uid="{00000000-0005-0000-0000-00004B220000}"/>
    <cellStyle name="Input 8 9 4 9 2" xfId="9212" xr:uid="{00000000-0005-0000-0000-00004C220000}"/>
    <cellStyle name="Input 8 9 5" xfId="9213" xr:uid="{00000000-0005-0000-0000-00004D220000}"/>
    <cellStyle name="Input 8 9 5 10" xfId="9214" xr:uid="{00000000-0005-0000-0000-00004E220000}"/>
    <cellStyle name="Input 8 9 5 10 2" xfId="9215" xr:uid="{00000000-0005-0000-0000-00004F220000}"/>
    <cellStyle name="Input 8 9 5 11" xfId="9216" xr:uid="{00000000-0005-0000-0000-000050220000}"/>
    <cellStyle name="Input 8 9 5 11 2" xfId="9217" xr:uid="{00000000-0005-0000-0000-000051220000}"/>
    <cellStyle name="Input 8 9 5 12" xfId="9218" xr:uid="{00000000-0005-0000-0000-000052220000}"/>
    <cellStyle name="Input 8 9 5 12 2" xfId="9219" xr:uid="{00000000-0005-0000-0000-000053220000}"/>
    <cellStyle name="Input 8 9 5 13" xfId="9220" xr:uid="{00000000-0005-0000-0000-000054220000}"/>
    <cellStyle name="Input 8 9 5 13 2" xfId="9221" xr:uid="{00000000-0005-0000-0000-000055220000}"/>
    <cellStyle name="Input 8 9 5 14" xfId="9222" xr:uid="{00000000-0005-0000-0000-000056220000}"/>
    <cellStyle name="Input 8 9 5 2" xfId="9223" xr:uid="{00000000-0005-0000-0000-000057220000}"/>
    <cellStyle name="Input 8 9 5 2 2" xfId="9224" xr:uid="{00000000-0005-0000-0000-000058220000}"/>
    <cellStyle name="Input 8 9 5 3" xfId="9225" xr:uid="{00000000-0005-0000-0000-000059220000}"/>
    <cellStyle name="Input 8 9 5 3 2" xfId="9226" xr:uid="{00000000-0005-0000-0000-00005A220000}"/>
    <cellStyle name="Input 8 9 5 4" xfId="9227" xr:uid="{00000000-0005-0000-0000-00005B220000}"/>
    <cellStyle name="Input 8 9 5 4 2" xfId="9228" xr:uid="{00000000-0005-0000-0000-00005C220000}"/>
    <cellStyle name="Input 8 9 5 5" xfId="9229" xr:uid="{00000000-0005-0000-0000-00005D220000}"/>
    <cellStyle name="Input 8 9 5 5 2" xfId="9230" xr:uid="{00000000-0005-0000-0000-00005E220000}"/>
    <cellStyle name="Input 8 9 5 6" xfId="9231" xr:uid="{00000000-0005-0000-0000-00005F220000}"/>
    <cellStyle name="Input 8 9 5 6 2" xfId="9232" xr:uid="{00000000-0005-0000-0000-000060220000}"/>
    <cellStyle name="Input 8 9 5 7" xfId="9233" xr:uid="{00000000-0005-0000-0000-000061220000}"/>
    <cellStyle name="Input 8 9 5 7 2" xfId="9234" xr:uid="{00000000-0005-0000-0000-000062220000}"/>
    <cellStyle name="Input 8 9 5 8" xfId="9235" xr:uid="{00000000-0005-0000-0000-000063220000}"/>
    <cellStyle name="Input 8 9 5 8 2" xfId="9236" xr:uid="{00000000-0005-0000-0000-000064220000}"/>
    <cellStyle name="Input 8 9 5 9" xfId="9237" xr:uid="{00000000-0005-0000-0000-000065220000}"/>
    <cellStyle name="Input 8 9 5 9 2" xfId="9238" xr:uid="{00000000-0005-0000-0000-000066220000}"/>
    <cellStyle name="Input 8 9 6" xfId="9239" xr:uid="{00000000-0005-0000-0000-000067220000}"/>
    <cellStyle name="Input 8 9 6 2" xfId="9240" xr:uid="{00000000-0005-0000-0000-000068220000}"/>
    <cellStyle name="Input 8 9 7" xfId="9241" xr:uid="{00000000-0005-0000-0000-000069220000}"/>
    <cellStyle name="Input 8 9 7 2" xfId="9242" xr:uid="{00000000-0005-0000-0000-00006A220000}"/>
    <cellStyle name="Input 8 9 8" xfId="9243" xr:uid="{00000000-0005-0000-0000-00006B220000}"/>
    <cellStyle name="Input 8 9 8 2" xfId="9244" xr:uid="{00000000-0005-0000-0000-00006C220000}"/>
    <cellStyle name="Input 8 9 9" xfId="9245" xr:uid="{00000000-0005-0000-0000-00006D220000}"/>
    <cellStyle name="Input 8 9 9 2" xfId="9246" xr:uid="{00000000-0005-0000-0000-00006E220000}"/>
    <cellStyle name="Input 9" xfId="9247" xr:uid="{00000000-0005-0000-0000-00006F220000}"/>
    <cellStyle name="Input 9 10" xfId="9248" xr:uid="{00000000-0005-0000-0000-000070220000}"/>
    <cellStyle name="Input 9 10 10" xfId="9249" xr:uid="{00000000-0005-0000-0000-000071220000}"/>
    <cellStyle name="Input 9 10 10 2" xfId="9250" xr:uid="{00000000-0005-0000-0000-000072220000}"/>
    <cellStyle name="Input 9 10 11" xfId="9251" xr:uid="{00000000-0005-0000-0000-000073220000}"/>
    <cellStyle name="Input 9 10 11 2" xfId="9252" xr:uid="{00000000-0005-0000-0000-000074220000}"/>
    <cellStyle name="Input 9 10 12" xfId="9253" xr:uid="{00000000-0005-0000-0000-000075220000}"/>
    <cellStyle name="Input 9 10 12 2" xfId="9254" xr:uid="{00000000-0005-0000-0000-000076220000}"/>
    <cellStyle name="Input 9 10 13" xfId="9255" xr:uid="{00000000-0005-0000-0000-000077220000}"/>
    <cellStyle name="Input 9 10 13 2" xfId="9256" xr:uid="{00000000-0005-0000-0000-000078220000}"/>
    <cellStyle name="Input 9 10 14" xfId="9257" xr:uid="{00000000-0005-0000-0000-000079220000}"/>
    <cellStyle name="Input 9 10 14 2" xfId="9258" xr:uid="{00000000-0005-0000-0000-00007A220000}"/>
    <cellStyle name="Input 9 10 15" xfId="9259" xr:uid="{00000000-0005-0000-0000-00007B220000}"/>
    <cellStyle name="Input 9 10 15 2" xfId="9260" xr:uid="{00000000-0005-0000-0000-00007C220000}"/>
    <cellStyle name="Input 9 10 16" xfId="9261" xr:uid="{00000000-0005-0000-0000-00007D220000}"/>
    <cellStyle name="Input 9 10 16 2" xfId="9262" xr:uid="{00000000-0005-0000-0000-00007E220000}"/>
    <cellStyle name="Input 9 10 17" xfId="9263" xr:uid="{00000000-0005-0000-0000-00007F220000}"/>
    <cellStyle name="Input 9 10 17 2" xfId="9264" xr:uid="{00000000-0005-0000-0000-000080220000}"/>
    <cellStyle name="Input 9 10 18" xfId="9265" xr:uid="{00000000-0005-0000-0000-000081220000}"/>
    <cellStyle name="Input 9 10 2" xfId="9266" xr:uid="{00000000-0005-0000-0000-000082220000}"/>
    <cellStyle name="Input 9 10 2 2" xfId="9267" xr:uid="{00000000-0005-0000-0000-000083220000}"/>
    <cellStyle name="Input 9 10 3" xfId="9268" xr:uid="{00000000-0005-0000-0000-000084220000}"/>
    <cellStyle name="Input 9 10 3 2" xfId="9269" xr:uid="{00000000-0005-0000-0000-000085220000}"/>
    <cellStyle name="Input 9 10 4" xfId="9270" xr:uid="{00000000-0005-0000-0000-000086220000}"/>
    <cellStyle name="Input 9 10 4 2" xfId="9271" xr:uid="{00000000-0005-0000-0000-000087220000}"/>
    <cellStyle name="Input 9 10 5" xfId="9272" xr:uid="{00000000-0005-0000-0000-000088220000}"/>
    <cellStyle name="Input 9 10 5 2" xfId="9273" xr:uid="{00000000-0005-0000-0000-000089220000}"/>
    <cellStyle name="Input 9 10 6" xfId="9274" xr:uid="{00000000-0005-0000-0000-00008A220000}"/>
    <cellStyle name="Input 9 10 6 2" xfId="9275" xr:uid="{00000000-0005-0000-0000-00008B220000}"/>
    <cellStyle name="Input 9 10 7" xfId="9276" xr:uid="{00000000-0005-0000-0000-00008C220000}"/>
    <cellStyle name="Input 9 10 7 2" xfId="9277" xr:uid="{00000000-0005-0000-0000-00008D220000}"/>
    <cellStyle name="Input 9 10 8" xfId="9278" xr:uid="{00000000-0005-0000-0000-00008E220000}"/>
    <cellStyle name="Input 9 10 8 2" xfId="9279" xr:uid="{00000000-0005-0000-0000-00008F220000}"/>
    <cellStyle name="Input 9 10 9" xfId="9280" xr:uid="{00000000-0005-0000-0000-000090220000}"/>
    <cellStyle name="Input 9 10 9 2" xfId="9281" xr:uid="{00000000-0005-0000-0000-000091220000}"/>
    <cellStyle name="Input 9 11" xfId="9282" xr:uid="{00000000-0005-0000-0000-000092220000}"/>
    <cellStyle name="Input 9 11 10" xfId="9283" xr:uid="{00000000-0005-0000-0000-000093220000}"/>
    <cellStyle name="Input 9 11 10 2" xfId="9284" xr:uid="{00000000-0005-0000-0000-000094220000}"/>
    <cellStyle name="Input 9 11 11" xfId="9285" xr:uid="{00000000-0005-0000-0000-000095220000}"/>
    <cellStyle name="Input 9 11 11 2" xfId="9286" xr:uid="{00000000-0005-0000-0000-000096220000}"/>
    <cellStyle name="Input 9 11 12" xfId="9287" xr:uid="{00000000-0005-0000-0000-000097220000}"/>
    <cellStyle name="Input 9 11 12 2" xfId="9288" xr:uid="{00000000-0005-0000-0000-000098220000}"/>
    <cellStyle name="Input 9 11 13" xfId="9289" xr:uid="{00000000-0005-0000-0000-000099220000}"/>
    <cellStyle name="Input 9 11 13 2" xfId="9290" xr:uid="{00000000-0005-0000-0000-00009A220000}"/>
    <cellStyle name="Input 9 11 14" xfId="9291" xr:uid="{00000000-0005-0000-0000-00009B220000}"/>
    <cellStyle name="Input 9 11 14 2" xfId="9292" xr:uid="{00000000-0005-0000-0000-00009C220000}"/>
    <cellStyle name="Input 9 11 15" xfId="9293" xr:uid="{00000000-0005-0000-0000-00009D220000}"/>
    <cellStyle name="Input 9 11 15 2" xfId="9294" xr:uid="{00000000-0005-0000-0000-00009E220000}"/>
    <cellStyle name="Input 9 11 16" xfId="9295" xr:uid="{00000000-0005-0000-0000-00009F220000}"/>
    <cellStyle name="Input 9 11 16 2" xfId="9296" xr:uid="{00000000-0005-0000-0000-0000A0220000}"/>
    <cellStyle name="Input 9 11 17" xfId="9297" xr:uid="{00000000-0005-0000-0000-0000A1220000}"/>
    <cellStyle name="Input 9 11 17 2" xfId="9298" xr:uid="{00000000-0005-0000-0000-0000A2220000}"/>
    <cellStyle name="Input 9 11 18" xfId="9299" xr:uid="{00000000-0005-0000-0000-0000A3220000}"/>
    <cellStyle name="Input 9 11 2" xfId="9300" xr:uid="{00000000-0005-0000-0000-0000A4220000}"/>
    <cellStyle name="Input 9 11 2 2" xfId="9301" xr:uid="{00000000-0005-0000-0000-0000A5220000}"/>
    <cellStyle name="Input 9 11 3" xfId="9302" xr:uid="{00000000-0005-0000-0000-0000A6220000}"/>
    <cellStyle name="Input 9 11 3 2" xfId="9303" xr:uid="{00000000-0005-0000-0000-0000A7220000}"/>
    <cellStyle name="Input 9 11 4" xfId="9304" xr:uid="{00000000-0005-0000-0000-0000A8220000}"/>
    <cellStyle name="Input 9 11 4 2" xfId="9305" xr:uid="{00000000-0005-0000-0000-0000A9220000}"/>
    <cellStyle name="Input 9 11 5" xfId="9306" xr:uid="{00000000-0005-0000-0000-0000AA220000}"/>
    <cellStyle name="Input 9 11 5 2" xfId="9307" xr:uid="{00000000-0005-0000-0000-0000AB220000}"/>
    <cellStyle name="Input 9 11 6" xfId="9308" xr:uid="{00000000-0005-0000-0000-0000AC220000}"/>
    <cellStyle name="Input 9 11 6 2" xfId="9309" xr:uid="{00000000-0005-0000-0000-0000AD220000}"/>
    <cellStyle name="Input 9 11 7" xfId="9310" xr:uid="{00000000-0005-0000-0000-0000AE220000}"/>
    <cellStyle name="Input 9 11 7 2" xfId="9311" xr:uid="{00000000-0005-0000-0000-0000AF220000}"/>
    <cellStyle name="Input 9 11 8" xfId="9312" xr:uid="{00000000-0005-0000-0000-0000B0220000}"/>
    <cellStyle name="Input 9 11 8 2" xfId="9313" xr:uid="{00000000-0005-0000-0000-0000B1220000}"/>
    <cellStyle name="Input 9 11 9" xfId="9314" xr:uid="{00000000-0005-0000-0000-0000B2220000}"/>
    <cellStyle name="Input 9 11 9 2" xfId="9315" xr:uid="{00000000-0005-0000-0000-0000B3220000}"/>
    <cellStyle name="Input 9 12" xfId="9316" xr:uid="{00000000-0005-0000-0000-0000B4220000}"/>
    <cellStyle name="Input 9 12 10" xfId="9317" xr:uid="{00000000-0005-0000-0000-0000B5220000}"/>
    <cellStyle name="Input 9 12 10 2" xfId="9318" xr:uid="{00000000-0005-0000-0000-0000B6220000}"/>
    <cellStyle name="Input 9 12 11" xfId="9319" xr:uid="{00000000-0005-0000-0000-0000B7220000}"/>
    <cellStyle name="Input 9 12 11 2" xfId="9320" xr:uid="{00000000-0005-0000-0000-0000B8220000}"/>
    <cellStyle name="Input 9 12 12" xfId="9321" xr:uid="{00000000-0005-0000-0000-0000B9220000}"/>
    <cellStyle name="Input 9 12 12 2" xfId="9322" xr:uid="{00000000-0005-0000-0000-0000BA220000}"/>
    <cellStyle name="Input 9 12 13" xfId="9323" xr:uid="{00000000-0005-0000-0000-0000BB220000}"/>
    <cellStyle name="Input 9 12 13 2" xfId="9324" xr:uid="{00000000-0005-0000-0000-0000BC220000}"/>
    <cellStyle name="Input 9 12 14" xfId="9325" xr:uid="{00000000-0005-0000-0000-0000BD220000}"/>
    <cellStyle name="Input 9 12 14 2" xfId="9326" xr:uid="{00000000-0005-0000-0000-0000BE220000}"/>
    <cellStyle name="Input 9 12 15" xfId="9327" xr:uid="{00000000-0005-0000-0000-0000BF220000}"/>
    <cellStyle name="Input 9 12 15 2" xfId="9328" xr:uid="{00000000-0005-0000-0000-0000C0220000}"/>
    <cellStyle name="Input 9 12 16" xfId="9329" xr:uid="{00000000-0005-0000-0000-0000C1220000}"/>
    <cellStyle name="Input 9 12 2" xfId="9330" xr:uid="{00000000-0005-0000-0000-0000C2220000}"/>
    <cellStyle name="Input 9 12 2 2" xfId="9331" xr:uid="{00000000-0005-0000-0000-0000C3220000}"/>
    <cellStyle name="Input 9 12 3" xfId="9332" xr:uid="{00000000-0005-0000-0000-0000C4220000}"/>
    <cellStyle name="Input 9 12 3 2" xfId="9333" xr:uid="{00000000-0005-0000-0000-0000C5220000}"/>
    <cellStyle name="Input 9 12 4" xfId="9334" xr:uid="{00000000-0005-0000-0000-0000C6220000}"/>
    <cellStyle name="Input 9 12 4 2" xfId="9335" xr:uid="{00000000-0005-0000-0000-0000C7220000}"/>
    <cellStyle name="Input 9 12 5" xfId="9336" xr:uid="{00000000-0005-0000-0000-0000C8220000}"/>
    <cellStyle name="Input 9 12 5 2" xfId="9337" xr:uid="{00000000-0005-0000-0000-0000C9220000}"/>
    <cellStyle name="Input 9 12 6" xfId="9338" xr:uid="{00000000-0005-0000-0000-0000CA220000}"/>
    <cellStyle name="Input 9 12 6 2" xfId="9339" xr:uid="{00000000-0005-0000-0000-0000CB220000}"/>
    <cellStyle name="Input 9 12 7" xfId="9340" xr:uid="{00000000-0005-0000-0000-0000CC220000}"/>
    <cellStyle name="Input 9 12 7 2" xfId="9341" xr:uid="{00000000-0005-0000-0000-0000CD220000}"/>
    <cellStyle name="Input 9 12 8" xfId="9342" xr:uid="{00000000-0005-0000-0000-0000CE220000}"/>
    <cellStyle name="Input 9 12 8 2" xfId="9343" xr:uid="{00000000-0005-0000-0000-0000CF220000}"/>
    <cellStyle name="Input 9 12 9" xfId="9344" xr:uid="{00000000-0005-0000-0000-0000D0220000}"/>
    <cellStyle name="Input 9 12 9 2" xfId="9345" xr:uid="{00000000-0005-0000-0000-0000D1220000}"/>
    <cellStyle name="Input 9 13" xfId="9346" xr:uid="{00000000-0005-0000-0000-0000D2220000}"/>
    <cellStyle name="Input 9 13 10" xfId="9347" xr:uid="{00000000-0005-0000-0000-0000D3220000}"/>
    <cellStyle name="Input 9 13 10 2" xfId="9348" xr:uid="{00000000-0005-0000-0000-0000D4220000}"/>
    <cellStyle name="Input 9 13 11" xfId="9349" xr:uid="{00000000-0005-0000-0000-0000D5220000}"/>
    <cellStyle name="Input 9 13 11 2" xfId="9350" xr:uid="{00000000-0005-0000-0000-0000D6220000}"/>
    <cellStyle name="Input 9 13 12" xfId="9351" xr:uid="{00000000-0005-0000-0000-0000D7220000}"/>
    <cellStyle name="Input 9 13 12 2" xfId="9352" xr:uid="{00000000-0005-0000-0000-0000D8220000}"/>
    <cellStyle name="Input 9 13 13" xfId="9353" xr:uid="{00000000-0005-0000-0000-0000D9220000}"/>
    <cellStyle name="Input 9 13 13 2" xfId="9354" xr:uid="{00000000-0005-0000-0000-0000DA220000}"/>
    <cellStyle name="Input 9 13 14" xfId="9355" xr:uid="{00000000-0005-0000-0000-0000DB220000}"/>
    <cellStyle name="Input 9 13 14 2" xfId="9356" xr:uid="{00000000-0005-0000-0000-0000DC220000}"/>
    <cellStyle name="Input 9 13 15" xfId="9357" xr:uid="{00000000-0005-0000-0000-0000DD220000}"/>
    <cellStyle name="Input 9 13 15 2" xfId="9358" xr:uid="{00000000-0005-0000-0000-0000DE220000}"/>
    <cellStyle name="Input 9 13 16" xfId="9359" xr:uid="{00000000-0005-0000-0000-0000DF220000}"/>
    <cellStyle name="Input 9 13 2" xfId="9360" xr:uid="{00000000-0005-0000-0000-0000E0220000}"/>
    <cellStyle name="Input 9 13 2 2" xfId="9361" xr:uid="{00000000-0005-0000-0000-0000E1220000}"/>
    <cellStyle name="Input 9 13 3" xfId="9362" xr:uid="{00000000-0005-0000-0000-0000E2220000}"/>
    <cellStyle name="Input 9 13 3 2" xfId="9363" xr:uid="{00000000-0005-0000-0000-0000E3220000}"/>
    <cellStyle name="Input 9 13 4" xfId="9364" xr:uid="{00000000-0005-0000-0000-0000E4220000}"/>
    <cellStyle name="Input 9 13 4 2" xfId="9365" xr:uid="{00000000-0005-0000-0000-0000E5220000}"/>
    <cellStyle name="Input 9 13 5" xfId="9366" xr:uid="{00000000-0005-0000-0000-0000E6220000}"/>
    <cellStyle name="Input 9 13 5 2" xfId="9367" xr:uid="{00000000-0005-0000-0000-0000E7220000}"/>
    <cellStyle name="Input 9 13 6" xfId="9368" xr:uid="{00000000-0005-0000-0000-0000E8220000}"/>
    <cellStyle name="Input 9 13 6 2" xfId="9369" xr:uid="{00000000-0005-0000-0000-0000E9220000}"/>
    <cellStyle name="Input 9 13 7" xfId="9370" xr:uid="{00000000-0005-0000-0000-0000EA220000}"/>
    <cellStyle name="Input 9 13 7 2" xfId="9371" xr:uid="{00000000-0005-0000-0000-0000EB220000}"/>
    <cellStyle name="Input 9 13 8" xfId="9372" xr:uid="{00000000-0005-0000-0000-0000EC220000}"/>
    <cellStyle name="Input 9 13 8 2" xfId="9373" xr:uid="{00000000-0005-0000-0000-0000ED220000}"/>
    <cellStyle name="Input 9 13 9" xfId="9374" xr:uid="{00000000-0005-0000-0000-0000EE220000}"/>
    <cellStyle name="Input 9 13 9 2" xfId="9375" xr:uid="{00000000-0005-0000-0000-0000EF220000}"/>
    <cellStyle name="Input 9 14" xfId="9376" xr:uid="{00000000-0005-0000-0000-0000F0220000}"/>
    <cellStyle name="Input 9 14 10" xfId="9377" xr:uid="{00000000-0005-0000-0000-0000F1220000}"/>
    <cellStyle name="Input 9 14 10 2" xfId="9378" xr:uid="{00000000-0005-0000-0000-0000F2220000}"/>
    <cellStyle name="Input 9 14 11" xfId="9379" xr:uid="{00000000-0005-0000-0000-0000F3220000}"/>
    <cellStyle name="Input 9 14 11 2" xfId="9380" xr:uid="{00000000-0005-0000-0000-0000F4220000}"/>
    <cellStyle name="Input 9 14 12" xfId="9381" xr:uid="{00000000-0005-0000-0000-0000F5220000}"/>
    <cellStyle name="Input 9 14 12 2" xfId="9382" xr:uid="{00000000-0005-0000-0000-0000F6220000}"/>
    <cellStyle name="Input 9 14 13" xfId="9383" xr:uid="{00000000-0005-0000-0000-0000F7220000}"/>
    <cellStyle name="Input 9 14 13 2" xfId="9384" xr:uid="{00000000-0005-0000-0000-0000F8220000}"/>
    <cellStyle name="Input 9 14 14" xfId="9385" xr:uid="{00000000-0005-0000-0000-0000F9220000}"/>
    <cellStyle name="Input 9 14 14 2" xfId="9386" xr:uid="{00000000-0005-0000-0000-0000FA220000}"/>
    <cellStyle name="Input 9 14 15" xfId="9387" xr:uid="{00000000-0005-0000-0000-0000FB220000}"/>
    <cellStyle name="Input 9 14 2" xfId="9388" xr:uid="{00000000-0005-0000-0000-0000FC220000}"/>
    <cellStyle name="Input 9 14 2 2" xfId="9389" xr:uid="{00000000-0005-0000-0000-0000FD220000}"/>
    <cellStyle name="Input 9 14 3" xfId="9390" xr:uid="{00000000-0005-0000-0000-0000FE220000}"/>
    <cellStyle name="Input 9 14 3 2" xfId="9391" xr:uid="{00000000-0005-0000-0000-0000FF220000}"/>
    <cellStyle name="Input 9 14 4" xfId="9392" xr:uid="{00000000-0005-0000-0000-000000230000}"/>
    <cellStyle name="Input 9 14 4 2" xfId="9393" xr:uid="{00000000-0005-0000-0000-000001230000}"/>
    <cellStyle name="Input 9 14 5" xfId="9394" xr:uid="{00000000-0005-0000-0000-000002230000}"/>
    <cellStyle name="Input 9 14 5 2" xfId="9395" xr:uid="{00000000-0005-0000-0000-000003230000}"/>
    <cellStyle name="Input 9 14 6" xfId="9396" xr:uid="{00000000-0005-0000-0000-000004230000}"/>
    <cellStyle name="Input 9 14 6 2" xfId="9397" xr:uid="{00000000-0005-0000-0000-000005230000}"/>
    <cellStyle name="Input 9 14 7" xfId="9398" xr:uid="{00000000-0005-0000-0000-000006230000}"/>
    <cellStyle name="Input 9 14 7 2" xfId="9399" xr:uid="{00000000-0005-0000-0000-000007230000}"/>
    <cellStyle name="Input 9 14 8" xfId="9400" xr:uid="{00000000-0005-0000-0000-000008230000}"/>
    <cellStyle name="Input 9 14 8 2" xfId="9401" xr:uid="{00000000-0005-0000-0000-000009230000}"/>
    <cellStyle name="Input 9 14 9" xfId="9402" xr:uid="{00000000-0005-0000-0000-00000A230000}"/>
    <cellStyle name="Input 9 14 9 2" xfId="9403" xr:uid="{00000000-0005-0000-0000-00000B230000}"/>
    <cellStyle name="Input 9 15" xfId="9404" xr:uid="{00000000-0005-0000-0000-00000C230000}"/>
    <cellStyle name="Input 9 15 2" xfId="9405" xr:uid="{00000000-0005-0000-0000-00000D230000}"/>
    <cellStyle name="Input 9 16" xfId="9406" xr:uid="{00000000-0005-0000-0000-00000E230000}"/>
    <cellStyle name="Input 9 16 2" xfId="9407" xr:uid="{00000000-0005-0000-0000-00000F230000}"/>
    <cellStyle name="Input 9 17" xfId="9408" xr:uid="{00000000-0005-0000-0000-000010230000}"/>
    <cellStyle name="Input 9 17 2" xfId="9409" xr:uid="{00000000-0005-0000-0000-000011230000}"/>
    <cellStyle name="Input 9 18" xfId="9410" xr:uid="{00000000-0005-0000-0000-000012230000}"/>
    <cellStyle name="Input 9 18 2" xfId="9411" xr:uid="{00000000-0005-0000-0000-000013230000}"/>
    <cellStyle name="Input 9 19" xfId="9412" xr:uid="{00000000-0005-0000-0000-000014230000}"/>
    <cellStyle name="Input 9 19 2" xfId="9413" xr:uid="{00000000-0005-0000-0000-000015230000}"/>
    <cellStyle name="Input 9 2" xfId="9414" xr:uid="{00000000-0005-0000-0000-000016230000}"/>
    <cellStyle name="Input 9 2 10" xfId="9415" xr:uid="{00000000-0005-0000-0000-000017230000}"/>
    <cellStyle name="Input 9 2 10 10" xfId="9416" xr:uid="{00000000-0005-0000-0000-000018230000}"/>
    <cellStyle name="Input 9 2 10 10 2" xfId="9417" xr:uid="{00000000-0005-0000-0000-000019230000}"/>
    <cellStyle name="Input 9 2 10 11" xfId="9418" xr:uid="{00000000-0005-0000-0000-00001A230000}"/>
    <cellStyle name="Input 9 2 10 11 2" xfId="9419" xr:uid="{00000000-0005-0000-0000-00001B230000}"/>
    <cellStyle name="Input 9 2 10 12" xfId="9420" xr:uid="{00000000-0005-0000-0000-00001C230000}"/>
    <cellStyle name="Input 9 2 10 12 2" xfId="9421" xr:uid="{00000000-0005-0000-0000-00001D230000}"/>
    <cellStyle name="Input 9 2 10 13" xfId="9422" xr:uid="{00000000-0005-0000-0000-00001E230000}"/>
    <cellStyle name="Input 9 2 10 13 2" xfId="9423" xr:uid="{00000000-0005-0000-0000-00001F230000}"/>
    <cellStyle name="Input 9 2 10 14" xfId="9424" xr:uid="{00000000-0005-0000-0000-000020230000}"/>
    <cellStyle name="Input 9 2 10 14 2" xfId="9425" xr:uid="{00000000-0005-0000-0000-000021230000}"/>
    <cellStyle name="Input 9 2 10 15" xfId="9426" xr:uid="{00000000-0005-0000-0000-000022230000}"/>
    <cellStyle name="Input 9 2 10 15 2" xfId="9427" xr:uid="{00000000-0005-0000-0000-000023230000}"/>
    <cellStyle name="Input 9 2 10 16" xfId="9428" xr:uid="{00000000-0005-0000-0000-000024230000}"/>
    <cellStyle name="Input 9 2 10 16 2" xfId="9429" xr:uid="{00000000-0005-0000-0000-000025230000}"/>
    <cellStyle name="Input 9 2 10 17" xfId="9430" xr:uid="{00000000-0005-0000-0000-000026230000}"/>
    <cellStyle name="Input 9 2 10 17 2" xfId="9431" xr:uid="{00000000-0005-0000-0000-000027230000}"/>
    <cellStyle name="Input 9 2 10 18" xfId="9432" xr:uid="{00000000-0005-0000-0000-000028230000}"/>
    <cellStyle name="Input 9 2 10 2" xfId="9433" xr:uid="{00000000-0005-0000-0000-000029230000}"/>
    <cellStyle name="Input 9 2 10 2 2" xfId="9434" xr:uid="{00000000-0005-0000-0000-00002A230000}"/>
    <cellStyle name="Input 9 2 10 3" xfId="9435" xr:uid="{00000000-0005-0000-0000-00002B230000}"/>
    <cellStyle name="Input 9 2 10 3 2" xfId="9436" xr:uid="{00000000-0005-0000-0000-00002C230000}"/>
    <cellStyle name="Input 9 2 10 4" xfId="9437" xr:uid="{00000000-0005-0000-0000-00002D230000}"/>
    <cellStyle name="Input 9 2 10 4 2" xfId="9438" xr:uid="{00000000-0005-0000-0000-00002E230000}"/>
    <cellStyle name="Input 9 2 10 5" xfId="9439" xr:uid="{00000000-0005-0000-0000-00002F230000}"/>
    <cellStyle name="Input 9 2 10 5 2" xfId="9440" xr:uid="{00000000-0005-0000-0000-000030230000}"/>
    <cellStyle name="Input 9 2 10 6" xfId="9441" xr:uid="{00000000-0005-0000-0000-000031230000}"/>
    <cellStyle name="Input 9 2 10 6 2" xfId="9442" xr:uid="{00000000-0005-0000-0000-000032230000}"/>
    <cellStyle name="Input 9 2 10 7" xfId="9443" xr:uid="{00000000-0005-0000-0000-000033230000}"/>
    <cellStyle name="Input 9 2 10 7 2" xfId="9444" xr:uid="{00000000-0005-0000-0000-000034230000}"/>
    <cellStyle name="Input 9 2 10 8" xfId="9445" xr:uid="{00000000-0005-0000-0000-000035230000}"/>
    <cellStyle name="Input 9 2 10 8 2" xfId="9446" xr:uid="{00000000-0005-0000-0000-000036230000}"/>
    <cellStyle name="Input 9 2 10 9" xfId="9447" xr:uid="{00000000-0005-0000-0000-000037230000}"/>
    <cellStyle name="Input 9 2 10 9 2" xfId="9448" xr:uid="{00000000-0005-0000-0000-000038230000}"/>
    <cellStyle name="Input 9 2 11" xfId="9449" xr:uid="{00000000-0005-0000-0000-000039230000}"/>
    <cellStyle name="Input 9 2 11 10" xfId="9450" xr:uid="{00000000-0005-0000-0000-00003A230000}"/>
    <cellStyle name="Input 9 2 11 10 2" xfId="9451" xr:uid="{00000000-0005-0000-0000-00003B230000}"/>
    <cellStyle name="Input 9 2 11 11" xfId="9452" xr:uid="{00000000-0005-0000-0000-00003C230000}"/>
    <cellStyle name="Input 9 2 11 11 2" xfId="9453" xr:uid="{00000000-0005-0000-0000-00003D230000}"/>
    <cellStyle name="Input 9 2 11 12" xfId="9454" xr:uid="{00000000-0005-0000-0000-00003E230000}"/>
    <cellStyle name="Input 9 2 11 12 2" xfId="9455" xr:uid="{00000000-0005-0000-0000-00003F230000}"/>
    <cellStyle name="Input 9 2 11 13" xfId="9456" xr:uid="{00000000-0005-0000-0000-000040230000}"/>
    <cellStyle name="Input 9 2 11 13 2" xfId="9457" xr:uid="{00000000-0005-0000-0000-000041230000}"/>
    <cellStyle name="Input 9 2 11 14" xfId="9458" xr:uid="{00000000-0005-0000-0000-000042230000}"/>
    <cellStyle name="Input 9 2 11 14 2" xfId="9459" xr:uid="{00000000-0005-0000-0000-000043230000}"/>
    <cellStyle name="Input 9 2 11 15" xfId="9460" xr:uid="{00000000-0005-0000-0000-000044230000}"/>
    <cellStyle name="Input 9 2 11 15 2" xfId="9461" xr:uid="{00000000-0005-0000-0000-000045230000}"/>
    <cellStyle name="Input 9 2 11 16" xfId="9462" xr:uid="{00000000-0005-0000-0000-000046230000}"/>
    <cellStyle name="Input 9 2 11 2" xfId="9463" xr:uid="{00000000-0005-0000-0000-000047230000}"/>
    <cellStyle name="Input 9 2 11 2 2" xfId="9464" xr:uid="{00000000-0005-0000-0000-000048230000}"/>
    <cellStyle name="Input 9 2 11 3" xfId="9465" xr:uid="{00000000-0005-0000-0000-000049230000}"/>
    <cellStyle name="Input 9 2 11 3 2" xfId="9466" xr:uid="{00000000-0005-0000-0000-00004A230000}"/>
    <cellStyle name="Input 9 2 11 4" xfId="9467" xr:uid="{00000000-0005-0000-0000-00004B230000}"/>
    <cellStyle name="Input 9 2 11 4 2" xfId="9468" xr:uid="{00000000-0005-0000-0000-00004C230000}"/>
    <cellStyle name="Input 9 2 11 5" xfId="9469" xr:uid="{00000000-0005-0000-0000-00004D230000}"/>
    <cellStyle name="Input 9 2 11 5 2" xfId="9470" xr:uid="{00000000-0005-0000-0000-00004E230000}"/>
    <cellStyle name="Input 9 2 11 6" xfId="9471" xr:uid="{00000000-0005-0000-0000-00004F230000}"/>
    <cellStyle name="Input 9 2 11 6 2" xfId="9472" xr:uid="{00000000-0005-0000-0000-000050230000}"/>
    <cellStyle name="Input 9 2 11 7" xfId="9473" xr:uid="{00000000-0005-0000-0000-000051230000}"/>
    <cellStyle name="Input 9 2 11 7 2" xfId="9474" xr:uid="{00000000-0005-0000-0000-000052230000}"/>
    <cellStyle name="Input 9 2 11 8" xfId="9475" xr:uid="{00000000-0005-0000-0000-000053230000}"/>
    <cellStyle name="Input 9 2 11 8 2" xfId="9476" xr:uid="{00000000-0005-0000-0000-000054230000}"/>
    <cellStyle name="Input 9 2 11 9" xfId="9477" xr:uid="{00000000-0005-0000-0000-000055230000}"/>
    <cellStyle name="Input 9 2 11 9 2" xfId="9478" xr:uid="{00000000-0005-0000-0000-000056230000}"/>
    <cellStyle name="Input 9 2 12" xfId="9479" xr:uid="{00000000-0005-0000-0000-000057230000}"/>
    <cellStyle name="Input 9 2 12 10" xfId="9480" xr:uid="{00000000-0005-0000-0000-000058230000}"/>
    <cellStyle name="Input 9 2 12 10 2" xfId="9481" xr:uid="{00000000-0005-0000-0000-000059230000}"/>
    <cellStyle name="Input 9 2 12 11" xfId="9482" xr:uid="{00000000-0005-0000-0000-00005A230000}"/>
    <cellStyle name="Input 9 2 12 11 2" xfId="9483" xr:uid="{00000000-0005-0000-0000-00005B230000}"/>
    <cellStyle name="Input 9 2 12 12" xfId="9484" xr:uid="{00000000-0005-0000-0000-00005C230000}"/>
    <cellStyle name="Input 9 2 12 12 2" xfId="9485" xr:uid="{00000000-0005-0000-0000-00005D230000}"/>
    <cellStyle name="Input 9 2 12 13" xfId="9486" xr:uid="{00000000-0005-0000-0000-00005E230000}"/>
    <cellStyle name="Input 9 2 12 13 2" xfId="9487" xr:uid="{00000000-0005-0000-0000-00005F230000}"/>
    <cellStyle name="Input 9 2 12 14" xfId="9488" xr:uid="{00000000-0005-0000-0000-000060230000}"/>
    <cellStyle name="Input 9 2 12 14 2" xfId="9489" xr:uid="{00000000-0005-0000-0000-000061230000}"/>
    <cellStyle name="Input 9 2 12 15" xfId="9490" xr:uid="{00000000-0005-0000-0000-000062230000}"/>
    <cellStyle name="Input 9 2 12 15 2" xfId="9491" xr:uid="{00000000-0005-0000-0000-000063230000}"/>
    <cellStyle name="Input 9 2 12 16" xfId="9492" xr:uid="{00000000-0005-0000-0000-000064230000}"/>
    <cellStyle name="Input 9 2 12 2" xfId="9493" xr:uid="{00000000-0005-0000-0000-000065230000}"/>
    <cellStyle name="Input 9 2 12 2 2" xfId="9494" xr:uid="{00000000-0005-0000-0000-000066230000}"/>
    <cellStyle name="Input 9 2 12 3" xfId="9495" xr:uid="{00000000-0005-0000-0000-000067230000}"/>
    <cellStyle name="Input 9 2 12 3 2" xfId="9496" xr:uid="{00000000-0005-0000-0000-000068230000}"/>
    <cellStyle name="Input 9 2 12 4" xfId="9497" xr:uid="{00000000-0005-0000-0000-000069230000}"/>
    <cellStyle name="Input 9 2 12 4 2" xfId="9498" xr:uid="{00000000-0005-0000-0000-00006A230000}"/>
    <cellStyle name="Input 9 2 12 5" xfId="9499" xr:uid="{00000000-0005-0000-0000-00006B230000}"/>
    <cellStyle name="Input 9 2 12 5 2" xfId="9500" xr:uid="{00000000-0005-0000-0000-00006C230000}"/>
    <cellStyle name="Input 9 2 12 6" xfId="9501" xr:uid="{00000000-0005-0000-0000-00006D230000}"/>
    <cellStyle name="Input 9 2 12 6 2" xfId="9502" xr:uid="{00000000-0005-0000-0000-00006E230000}"/>
    <cellStyle name="Input 9 2 12 7" xfId="9503" xr:uid="{00000000-0005-0000-0000-00006F230000}"/>
    <cellStyle name="Input 9 2 12 7 2" xfId="9504" xr:uid="{00000000-0005-0000-0000-000070230000}"/>
    <cellStyle name="Input 9 2 12 8" xfId="9505" xr:uid="{00000000-0005-0000-0000-000071230000}"/>
    <cellStyle name="Input 9 2 12 8 2" xfId="9506" xr:uid="{00000000-0005-0000-0000-000072230000}"/>
    <cellStyle name="Input 9 2 12 9" xfId="9507" xr:uid="{00000000-0005-0000-0000-000073230000}"/>
    <cellStyle name="Input 9 2 12 9 2" xfId="9508" xr:uid="{00000000-0005-0000-0000-000074230000}"/>
    <cellStyle name="Input 9 2 13" xfId="9509" xr:uid="{00000000-0005-0000-0000-000075230000}"/>
    <cellStyle name="Input 9 2 13 10" xfId="9510" xr:uid="{00000000-0005-0000-0000-000076230000}"/>
    <cellStyle name="Input 9 2 13 10 2" xfId="9511" xr:uid="{00000000-0005-0000-0000-000077230000}"/>
    <cellStyle name="Input 9 2 13 11" xfId="9512" xr:uid="{00000000-0005-0000-0000-000078230000}"/>
    <cellStyle name="Input 9 2 13 11 2" xfId="9513" xr:uid="{00000000-0005-0000-0000-000079230000}"/>
    <cellStyle name="Input 9 2 13 12" xfId="9514" xr:uid="{00000000-0005-0000-0000-00007A230000}"/>
    <cellStyle name="Input 9 2 13 12 2" xfId="9515" xr:uid="{00000000-0005-0000-0000-00007B230000}"/>
    <cellStyle name="Input 9 2 13 13" xfId="9516" xr:uid="{00000000-0005-0000-0000-00007C230000}"/>
    <cellStyle name="Input 9 2 13 13 2" xfId="9517" xr:uid="{00000000-0005-0000-0000-00007D230000}"/>
    <cellStyle name="Input 9 2 13 14" xfId="9518" xr:uid="{00000000-0005-0000-0000-00007E230000}"/>
    <cellStyle name="Input 9 2 13 14 2" xfId="9519" xr:uid="{00000000-0005-0000-0000-00007F230000}"/>
    <cellStyle name="Input 9 2 13 15" xfId="9520" xr:uid="{00000000-0005-0000-0000-000080230000}"/>
    <cellStyle name="Input 9 2 13 2" xfId="9521" xr:uid="{00000000-0005-0000-0000-000081230000}"/>
    <cellStyle name="Input 9 2 13 2 2" xfId="9522" xr:uid="{00000000-0005-0000-0000-000082230000}"/>
    <cellStyle name="Input 9 2 13 3" xfId="9523" xr:uid="{00000000-0005-0000-0000-000083230000}"/>
    <cellStyle name="Input 9 2 13 3 2" xfId="9524" xr:uid="{00000000-0005-0000-0000-000084230000}"/>
    <cellStyle name="Input 9 2 13 4" xfId="9525" xr:uid="{00000000-0005-0000-0000-000085230000}"/>
    <cellStyle name="Input 9 2 13 4 2" xfId="9526" xr:uid="{00000000-0005-0000-0000-000086230000}"/>
    <cellStyle name="Input 9 2 13 5" xfId="9527" xr:uid="{00000000-0005-0000-0000-000087230000}"/>
    <cellStyle name="Input 9 2 13 5 2" xfId="9528" xr:uid="{00000000-0005-0000-0000-000088230000}"/>
    <cellStyle name="Input 9 2 13 6" xfId="9529" xr:uid="{00000000-0005-0000-0000-000089230000}"/>
    <cellStyle name="Input 9 2 13 6 2" xfId="9530" xr:uid="{00000000-0005-0000-0000-00008A230000}"/>
    <cellStyle name="Input 9 2 13 7" xfId="9531" xr:uid="{00000000-0005-0000-0000-00008B230000}"/>
    <cellStyle name="Input 9 2 13 7 2" xfId="9532" xr:uid="{00000000-0005-0000-0000-00008C230000}"/>
    <cellStyle name="Input 9 2 13 8" xfId="9533" xr:uid="{00000000-0005-0000-0000-00008D230000}"/>
    <cellStyle name="Input 9 2 13 8 2" xfId="9534" xr:uid="{00000000-0005-0000-0000-00008E230000}"/>
    <cellStyle name="Input 9 2 13 9" xfId="9535" xr:uid="{00000000-0005-0000-0000-00008F230000}"/>
    <cellStyle name="Input 9 2 13 9 2" xfId="9536" xr:uid="{00000000-0005-0000-0000-000090230000}"/>
    <cellStyle name="Input 9 2 14" xfId="9537" xr:uid="{00000000-0005-0000-0000-000091230000}"/>
    <cellStyle name="Input 9 2 14 2" xfId="9538" xr:uid="{00000000-0005-0000-0000-000092230000}"/>
    <cellStyle name="Input 9 2 15" xfId="9539" xr:uid="{00000000-0005-0000-0000-000093230000}"/>
    <cellStyle name="Input 9 2 15 2" xfId="9540" xr:uid="{00000000-0005-0000-0000-000094230000}"/>
    <cellStyle name="Input 9 2 16" xfId="9541" xr:uid="{00000000-0005-0000-0000-000095230000}"/>
    <cellStyle name="Input 9 2 16 2" xfId="9542" xr:uid="{00000000-0005-0000-0000-000096230000}"/>
    <cellStyle name="Input 9 2 17" xfId="9543" xr:uid="{00000000-0005-0000-0000-000097230000}"/>
    <cellStyle name="Input 9 2 17 2" xfId="9544" xr:uid="{00000000-0005-0000-0000-000098230000}"/>
    <cellStyle name="Input 9 2 18" xfId="9545" xr:uid="{00000000-0005-0000-0000-000099230000}"/>
    <cellStyle name="Input 9 2 18 2" xfId="9546" xr:uid="{00000000-0005-0000-0000-00009A230000}"/>
    <cellStyle name="Input 9 2 19" xfId="9547" xr:uid="{00000000-0005-0000-0000-00009B230000}"/>
    <cellStyle name="Input 9 2 19 2" xfId="9548" xr:uid="{00000000-0005-0000-0000-00009C230000}"/>
    <cellStyle name="Input 9 2 2" xfId="9549" xr:uid="{00000000-0005-0000-0000-00009D230000}"/>
    <cellStyle name="Input 9 2 2 10" xfId="9550" xr:uid="{00000000-0005-0000-0000-00009E230000}"/>
    <cellStyle name="Input 9 2 2 10 2" xfId="9551" xr:uid="{00000000-0005-0000-0000-00009F230000}"/>
    <cellStyle name="Input 9 2 2 11" xfId="9552" xr:uid="{00000000-0005-0000-0000-0000A0230000}"/>
    <cellStyle name="Input 9 2 2 11 2" xfId="9553" xr:uid="{00000000-0005-0000-0000-0000A1230000}"/>
    <cellStyle name="Input 9 2 2 12" xfId="9554" xr:uid="{00000000-0005-0000-0000-0000A2230000}"/>
    <cellStyle name="Input 9 2 2 12 2" xfId="9555" xr:uid="{00000000-0005-0000-0000-0000A3230000}"/>
    <cellStyle name="Input 9 2 2 13" xfId="9556" xr:uid="{00000000-0005-0000-0000-0000A4230000}"/>
    <cellStyle name="Input 9 2 2 13 2" xfId="9557" xr:uid="{00000000-0005-0000-0000-0000A5230000}"/>
    <cellStyle name="Input 9 2 2 14" xfId="9558" xr:uid="{00000000-0005-0000-0000-0000A6230000}"/>
    <cellStyle name="Input 9 2 2 14 2" xfId="9559" xr:uid="{00000000-0005-0000-0000-0000A7230000}"/>
    <cellStyle name="Input 9 2 2 15" xfId="9560" xr:uid="{00000000-0005-0000-0000-0000A8230000}"/>
    <cellStyle name="Input 9 2 2 15 2" xfId="9561" xr:uid="{00000000-0005-0000-0000-0000A9230000}"/>
    <cellStyle name="Input 9 2 2 16" xfId="9562" xr:uid="{00000000-0005-0000-0000-0000AA230000}"/>
    <cellStyle name="Input 9 2 2 16 2" xfId="9563" xr:uid="{00000000-0005-0000-0000-0000AB230000}"/>
    <cellStyle name="Input 9 2 2 17" xfId="9564" xr:uid="{00000000-0005-0000-0000-0000AC230000}"/>
    <cellStyle name="Input 9 2 2 17 2" xfId="9565" xr:uid="{00000000-0005-0000-0000-0000AD230000}"/>
    <cellStyle name="Input 9 2 2 18" xfId="9566" xr:uid="{00000000-0005-0000-0000-0000AE230000}"/>
    <cellStyle name="Input 9 2 2 18 2" xfId="9567" xr:uid="{00000000-0005-0000-0000-0000AF230000}"/>
    <cellStyle name="Input 9 2 2 19" xfId="9568" xr:uid="{00000000-0005-0000-0000-0000B0230000}"/>
    <cellStyle name="Input 9 2 2 19 2" xfId="9569" xr:uid="{00000000-0005-0000-0000-0000B1230000}"/>
    <cellStyle name="Input 9 2 2 2" xfId="9570" xr:uid="{00000000-0005-0000-0000-0000B2230000}"/>
    <cellStyle name="Input 9 2 2 2 10" xfId="9571" xr:uid="{00000000-0005-0000-0000-0000B3230000}"/>
    <cellStyle name="Input 9 2 2 2 10 2" xfId="9572" xr:uid="{00000000-0005-0000-0000-0000B4230000}"/>
    <cellStyle name="Input 9 2 2 2 11" xfId="9573" xr:uid="{00000000-0005-0000-0000-0000B5230000}"/>
    <cellStyle name="Input 9 2 2 2 11 2" xfId="9574" xr:uid="{00000000-0005-0000-0000-0000B6230000}"/>
    <cellStyle name="Input 9 2 2 2 12" xfId="9575" xr:uid="{00000000-0005-0000-0000-0000B7230000}"/>
    <cellStyle name="Input 9 2 2 2 12 2" xfId="9576" xr:uid="{00000000-0005-0000-0000-0000B8230000}"/>
    <cellStyle name="Input 9 2 2 2 13" xfId="9577" xr:uid="{00000000-0005-0000-0000-0000B9230000}"/>
    <cellStyle name="Input 9 2 2 2 13 2" xfId="9578" xr:uid="{00000000-0005-0000-0000-0000BA230000}"/>
    <cellStyle name="Input 9 2 2 2 14" xfId="9579" xr:uid="{00000000-0005-0000-0000-0000BB230000}"/>
    <cellStyle name="Input 9 2 2 2 14 2" xfId="9580" xr:uid="{00000000-0005-0000-0000-0000BC230000}"/>
    <cellStyle name="Input 9 2 2 2 15" xfId="9581" xr:uid="{00000000-0005-0000-0000-0000BD230000}"/>
    <cellStyle name="Input 9 2 2 2 15 2" xfId="9582" xr:uid="{00000000-0005-0000-0000-0000BE230000}"/>
    <cellStyle name="Input 9 2 2 2 16" xfId="9583" xr:uid="{00000000-0005-0000-0000-0000BF230000}"/>
    <cellStyle name="Input 9 2 2 2 16 2" xfId="9584" xr:uid="{00000000-0005-0000-0000-0000C0230000}"/>
    <cellStyle name="Input 9 2 2 2 17" xfId="9585" xr:uid="{00000000-0005-0000-0000-0000C1230000}"/>
    <cellStyle name="Input 9 2 2 2 17 2" xfId="9586" xr:uid="{00000000-0005-0000-0000-0000C2230000}"/>
    <cellStyle name="Input 9 2 2 2 18" xfId="9587" xr:uid="{00000000-0005-0000-0000-0000C3230000}"/>
    <cellStyle name="Input 9 2 2 2 18 2" xfId="9588" xr:uid="{00000000-0005-0000-0000-0000C4230000}"/>
    <cellStyle name="Input 9 2 2 2 19" xfId="9589" xr:uid="{00000000-0005-0000-0000-0000C5230000}"/>
    <cellStyle name="Input 9 2 2 2 2" xfId="9590" xr:uid="{00000000-0005-0000-0000-0000C6230000}"/>
    <cellStyle name="Input 9 2 2 2 2 2" xfId="9591" xr:uid="{00000000-0005-0000-0000-0000C7230000}"/>
    <cellStyle name="Input 9 2 2 2 3" xfId="9592" xr:uid="{00000000-0005-0000-0000-0000C8230000}"/>
    <cellStyle name="Input 9 2 2 2 3 2" xfId="9593" xr:uid="{00000000-0005-0000-0000-0000C9230000}"/>
    <cellStyle name="Input 9 2 2 2 4" xfId="9594" xr:uid="{00000000-0005-0000-0000-0000CA230000}"/>
    <cellStyle name="Input 9 2 2 2 4 2" xfId="9595" xr:uid="{00000000-0005-0000-0000-0000CB230000}"/>
    <cellStyle name="Input 9 2 2 2 5" xfId="9596" xr:uid="{00000000-0005-0000-0000-0000CC230000}"/>
    <cellStyle name="Input 9 2 2 2 5 2" xfId="9597" xr:uid="{00000000-0005-0000-0000-0000CD230000}"/>
    <cellStyle name="Input 9 2 2 2 6" xfId="9598" xr:uid="{00000000-0005-0000-0000-0000CE230000}"/>
    <cellStyle name="Input 9 2 2 2 6 2" xfId="9599" xr:uid="{00000000-0005-0000-0000-0000CF230000}"/>
    <cellStyle name="Input 9 2 2 2 7" xfId="9600" xr:uid="{00000000-0005-0000-0000-0000D0230000}"/>
    <cellStyle name="Input 9 2 2 2 7 2" xfId="9601" xr:uid="{00000000-0005-0000-0000-0000D1230000}"/>
    <cellStyle name="Input 9 2 2 2 8" xfId="9602" xr:uid="{00000000-0005-0000-0000-0000D2230000}"/>
    <cellStyle name="Input 9 2 2 2 8 2" xfId="9603" xr:uid="{00000000-0005-0000-0000-0000D3230000}"/>
    <cellStyle name="Input 9 2 2 2 9" xfId="9604" xr:uid="{00000000-0005-0000-0000-0000D4230000}"/>
    <cellStyle name="Input 9 2 2 2 9 2" xfId="9605" xr:uid="{00000000-0005-0000-0000-0000D5230000}"/>
    <cellStyle name="Input 9 2 2 20" xfId="9606" xr:uid="{00000000-0005-0000-0000-0000D6230000}"/>
    <cellStyle name="Input 9 2 2 3" xfId="9607" xr:uid="{00000000-0005-0000-0000-0000D7230000}"/>
    <cellStyle name="Input 9 2 2 3 10" xfId="9608" xr:uid="{00000000-0005-0000-0000-0000D8230000}"/>
    <cellStyle name="Input 9 2 2 3 10 2" xfId="9609" xr:uid="{00000000-0005-0000-0000-0000D9230000}"/>
    <cellStyle name="Input 9 2 2 3 11" xfId="9610" xr:uid="{00000000-0005-0000-0000-0000DA230000}"/>
    <cellStyle name="Input 9 2 2 3 11 2" xfId="9611" xr:uid="{00000000-0005-0000-0000-0000DB230000}"/>
    <cellStyle name="Input 9 2 2 3 12" xfId="9612" xr:uid="{00000000-0005-0000-0000-0000DC230000}"/>
    <cellStyle name="Input 9 2 2 3 12 2" xfId="9613" xr:uid="{00000000-0005-0000-0000-0000DD230000}"/>
    <cellStyle name="Input 9 2 2 3 13" xfId="9614" xr:uid="{00000000-0005-0000-0000-0000DE230000}"/>
    <cellStyle name="Input 9 2 2 3 13 2" xfId="9615" xr:uid="{00000000-0005-0000-0000-0000DF230000}"/>
    <cellStyle name="Input 9 2 2 3 14" xfId="9616" xr:uid="{00000000-0005-0000-0000-0000E0230000}"/>
    <cellStyle name="Input 9 2 2 3 14 2" xfId="9617" xr:uid="{00000000-0005-0000-0000-0000E1230000}"/>
    <cellStyle name="Input 9 2 2 3 15" xfId="9618" xr:uid="{00000000-0005-0000-0000-0000E2230000}"/>
    <cellStyle name="Input 9 2 2 3 15 2" xfId="9619" xr:uid="{00000000-0005-0000-0000-0000E3230000}"/>
    <cellStyle name="Input 9 2 2 3 16" xfId="9620" xr:uid="{00000000-0005-0000-0000-0000E4230000}"/>
    <cellStyle name="Input 9 2 2 3 16 2" xfId="9621" xr:uid="{00000000-0005-0000-0000-0000E5230000}"/>
    <cellStyle name="Input 9 2 2 3 17" xfId="9622" xr:uid="{00000000-0005-0000-0000-0000E6230000}"/>
    <cellStyle name="Input 9 2 2 3 17 2" xfId="9623" xr:uid="{00000000-0005-0000-0000-0000E7230000}"/>
    <cellStyle name="Input 9 2 2 3 18" xfId="9624" xr:uid="{00000000-0005-0000-0000-0000E8230000}"/>
    <cellStyle name="Input 9 2 2 3 18 2" xfId="9625" xr:uid="{00000000-0005-0000-0000-0000E9230000}"/>
    <cellStyle name="Input 9 2 2 3 19" xfId="9626" xr:uid="{00000000-0005-0000-0000-0000EA230000}"/>
    <cellStyle name="Input 9 2 2 3 2" xfId="9627" xr:uid="{00000000-0005-0000-0000-0000EB230000}"/>
    <cellStyle name="Input 9 2 2 3 2 2" xfId="9628" xr:uid="{00000000-0005-0000-0000-0000EC230000}"/>
    <cellStyle name="Input 9 2 2 3 3" xfId="9629" xr:uid="{00000000-0005-0000-0000-0000ED230000}"/>
    <cellStyle name="Input 9 2 2 3 3 2" xfId="9630" xr:uid="{00000000-0005-0000-0000-0000EE230000}"/>
    <cellStyle name="Input 9 2 2 3 4" xfId="9631" xr:uid="{00000000-0005-0000-0000-0000EF230000}"/>
    <cellStyle name="Input 9 2 2 3 4 2" xfId="9632" xr:uid="{00000000-0005-0000-0000-0000F0230000}"/>
    <cellStyle name="Input 9 2 2 3 5" xfId="9633" xr:uid="{00000000-0005-0000-0000-0000F1230000}"/>
    <cellStyle name="Input 9 2 2 3 5 2" xfId="9634" xr:uid="{00000000-0005-0000-0000-0000F2230000}"/>
    <cellStyle name="Input 9 2 2 3 6" xfId="9635" xr:uid="{00000000-0005-0000-0000-0000F3230000}"/>
    <cellStyle name="Input 9 2 2 3 6 2" xfId="9636" xr:uid="{00000000-0005-0000-0000-0000F4230000}"/>
    <cellStyle name="Input 9 2 2 3 7" xfId="9637" xr:uid="{00000000-0005-0000-0000-0000F5230000}"/>
    <cellStyle name="Input 9 2 2 3 7 2" xfId="9638" xr:uid="{00000000-0005-0000-0000-0000F6230000}"/>
    <cellStyle name="Input 9 2 2 3 8" xfId="9639" xr:uid="{00000000-0005-0000-0000-0000F7230000}"/>
    <cellStyle name="Input 9 2 2 3 8 2" xfId="9640" xr:uid="{00000000-0005-0000-0000-0000F8230000}"/>
    <cellStyle name="Input 9 2 2 3 9" xfId="9641" xr:uid="{00000000-0005-0000-0000-0000F9230000}"/>
    <cellStyle name="Input 9 2 2 3 9 2" xfId="9642" xr:uid="{00000000-0005-0000-0000-0000FA230000}"/>
    <cellStyle name="Input 9 2 2 4" xfId="9643" xr:uid="{00000000-0005-0000-0000-0000FB230000}"/>
    <cellStyle name="Input 9 2 2 4 10" xfId="9644" xr:uid="{00000000-0005-0000-0000-0000FC230000}"/>
    <cellStyle name="Input 9 2 2 4 10 2" xfId="9645" xr:uid="{00000000-0005-0000-0000-0000FD230000}"/>
    <cellStyle name="Input 9 2 2 4 11" xfId="9646" xr:uid="{00000000-0005-0000-0000-0000FE230000}"/>
    <cellStyle name="Input 9 2 2 4 11 2" xfId="9647" xr:uid="{00000000-0005-0000-0000-0000FF230000}"/>
    <cellStyle name="Input 9 2 2 4 12" xfId="9648" xr:uid="{00000000-0005-0000-0000-000000240000}"/>
    <cellStyle name="Input 9 2 2 4 12 2" xfId="9649" xr:uid="{00000000-0005-0000-0000-000001240000}"/>
    <cellStyle name="Input 9 2 2 4 13" xfId="9650" xr:uid="{00000000-0005-0000-0000-000002240000}"/>
    <cellStyle name="Input 9 2 2 4 13 2" xfId="9651" xr:uid="{00000000-0005-0000-0000-000003240000}"/>
    <cellStyle name="Input 9 2 2 4 14" xfId="9652" xr:uid="{00000000-0005-0000-0000-000004240000}"/>
    <cellStyle name="Input 9 2 2 4 14 2" xfId="9653" xr:uid="{00000000-0005-0000-0000-000005240000}"/>
    <cellStyle name="Input 9 2 2 4 15" xfId="9654" xr:uid="{00000000-0005-0000-0000-000006240000}"/>
    <cellStyle name="Input 9 2 2 4 15 2" xfId="9655" xr:uid="{00000000-0005-0000-0000-000007240000}"/>
    <cellStyle name="Input 9 2 2 4 16" xfId="9656" xr:uid="{00000000-0005-0000-0000-000008240000}"/>
    <cellStyle name="Input 9 2 2 4 2" xfId="9657" xr:uid="{00000000-0005-0000-0000-000009240000}"/>
    <cellStyle name="Input 9 2 2 4 2 2" xfId="9658" xr:uid="{00000000-0005-0000-0000-00000A240000}"/>
    <cellStyle name="Input 9 2 2 4 3" xfId="9659" xr:uid="{00000000-0005-0000-0000-00000B240000}"/>
    <cellStyle name="Input 9 2 2 4 3 2" xfId="9660" xr:uid="{00000000-0005-0000-0000-00000C240000}"/>
    <cellStyle name="Input 9 2 2 4 4" xfId="9661" xr:uid="{00000000-0005-0000-0000-00000D240000}"/>
    <cellStyle name="Input 9 2 2 4 4 2" xfId="9662" xr:uid="{00000000-0005-0000-0000-00000E240000}"/>
    <cellStyle name="Input 9 2 2 4 5" xfId="9663" xr:uid="{00000000-0005-0000-0000-00000F240000}"/>
    <cellStyle name="Input 9 2 2 4 5 2" xfId="9664" xr:uid="{00000000-0005-0000-0000-000010240000}"/>
    <cellStyle name="Input 9 2 2 4 6" xfId="9665" xr:uid="{00000000-0005-0000-0000-000011240000}"/>
    <cellStyle name="Input 9 2 2 4 6 2" xfId="9666" xr:uid="{00000000-0005-0000-0000-000012240000}"/>
    <cellStyle name="Input 9 2 2 4 7" xfId="9667" xr:uid="{00000000-0005-0000-0000-000013240000}"/>
    <cellStyle name="Input 9 2 2 4 7 2" xfId="9668" xr:uid="{00000000-0005-0000-0000-000014240000}"/>
    <cellStyle name="Input 9 2 2 4 8" xfId="9669" xr:uid="{00000000-0005-0000-0000-000015240000}"/>
    <cellStyle name="Input 9 2 2 4 8 2" xfId="9670" xr:uid="{00000000-0005-0000-0000-000016240000}"/>
    <cellStyle name="Input 9 2 2 4 9" xfId="9671" xr:uid="{00000000-0005-0000-0000-000017240000}"/>
    <cellStyle name="Input 9 2 2 4 9 2" xfId="9672" xr:uid="{00000000-0005-0000-0000-000018240000}"/>
    <cellStyle name="Input 9 2 2 5" xfId="9673" xr:uid="{00000000-0005-0000-0000-000019240000}"/>
    <cellStyle name="Input 9 2 2 5 10" xfId="9674" xr:uid="{00000000-0005-0000-0000-00001A240000}"/>
    <cellStyle name="Input 9 2 2 5 10 2" xfId="9675" xr:uid="{00000000-0005-0000-0000-00001B240000}"/>
    <cellStyle name="Input 9 2 2 5 11" xfId="9676" xr:uid="{00000000-0005-0000-0000-00001C240000}"/>
    <cellStyle name="Input 9 2 2 5 11 2" xfId="9677" xr:uid="{00000000-0005-0000-0000-00001D240000}"/>
    <cellStyle name="Input 9 2 2 5 12" xfId="9678" xr:uid="{00000000-0005-0000-0000-00001E240000}"/>
    <cellStyle name="Input 9 2 2 5 12 2" xfId="9679" xr:uid="{00000000-0005-0000-0000-00001F240000}"/>
    <cellStyle name="Input 9 2 2 5 13" xfId="9680" xr:uid="{00000000-0005-0000-0000-000020240000}"/>
    <cellStyle name="Input 9 2 2 5 13 2" xfId="9681" xr:uid="{00000000-0005-0000-0000-000021240000}"/>
    <cellStyle name="Input 9 2 2 5 14" xfId="9682" xr:uid="{00000000-0005-0000-0000-000022240000}"/>
    <cellStyle name="Input 9 2 2 5 14 2" xfId="9683" xr:uid="{00000000-0005-0000-0000-000023240000}"/>
    <cellStyle name="Input 9 2 2 5 15" xfId="9684" xr:uid="{00000000-0005-0000-0000-000024240000}"/>
    <cellStyle name="Input 9 2 2 5 15 2" xfId="9685" xr:uid="{00000000-0005-0000-0000-000025240000}"/>
    <cellStyle name="Input 9 2 2 5 16" xfId="9686" xr:uid="{00000000-0005-0000-0000-000026240000}"/>
    <cellStyle name="Input 9 2 2 5 2" xfId="9687" xr:uid="{00000000-0005-0000-0000-000027240000}"/>
    <cellStyle name="Input 9 2 2 5 2 2" xfId="9688" xr:uid="{00000000-0005-0000-0000-000028240000}"/>
    <cellStyle name="Input 9 2 2 5 3" xfId="9689" xr:uid="{00000000-0005-0000-0000-000029240000}"/>
    <cellStyle name="Input 9 2 2 5 3 2" xfId="9690" xr:uid="{00000000-0005-0000-0000-00002A240000}"/>
    <cellStyle name="Input 9 2 2 5 4" xfId="9691" xr:uid="{00000000-0005-0000-0000-00002B240000}"/>
    <cellStyle name="Input 9 2 2 5 4 2" xfId="9692" xr:uid="{00000000-0005-0000-0000-00002C240000}"/>
    <cellStyle name="Input 9 2 2 5 5" xfId="9693" xr:uid="{00000000-0005-0000-0000-00002D240000}"/>
    <cellStyle name="Input 9 2 2 5 5 2" xfId="9694" xr:uid="{00000000-0005-0000-0000-00002E240000}"/>
    <cellStyle name="Input 9 2 2 5 6" xfId="9695" xr:uid="{00000000-0005-0000-0000-00002F240000}"/>
    <cellStyle name="Input 9 2 2 5 6 2" xfId="9696" xr:uid="{00000000-0005-0000-0000-000030240000}"/>
    <cellStyle name="Input 9 2 2 5 7" xfId="9697" xr:uid="{00000000-0005-0000-0000-000031240000}"/>
    <cellStyle name="Input 9 2 2 5 7 2" xfId="9698" xr:uid="{00000000-0005-0000-0000-000032240000}"/>
    <cellStyle name="Input 9 2 2 5 8" xfId="9699" xr:uid="{00000000-0005-0000-0000-000033240000}"/>
    <cellStyle name="Input 9 2 2 5 8 2" xfId="9700" xr:uid="{00000000-0005-0000-0000-000034240000}"/>
    <cellStyle name="Input 9 2 2 5 9" xfId="9701" xr:uid="{00000000-0005-0000-0000-000035240000}"/>
    <cellStyle name="Input 9 2 2 5 9 2" xfId="9702" xr:uid="{00000000-0005-0000-0000-000036240000}"/>
    <cellStyle name="Input 9 2 2 6" xfId="9703" xr:uid="{00000000-0005-0000-0000-000037240000}"/>
    <cellStyle name="Input 9 2 2 6 10" xfId="9704" xr:uid="{00000000-0005-0000-0000-000038240000}"/>
    <cellStyle name="Input 9 2 2 6 10 2" xfId="9705" xr:uid="{00000000-0005-0000-0000-000039240000}"/>
    <cellStyle name="Input 9 2 2 6 11" xfId="9706" xr:uid="{00000000-0005-0000-0000-00003A240000}"/>
    <cellStyle name="Input 9 2 2 6 11 2" xfId="9707" xr:uid="{00000000-0005-0000-0000-00003B240000}"/>
    <cellStyle name="Input 9 2 2 6 12" xfId="9708" xr:uid="{00000000-0005-0000-0000-00003C240000}"/>
    <cellStyle name="Input 9 2 2 6 12 2" xfId="9709" xr:uid="{00000000-0005-0000-0000-00003D240000}"/>
    <cellStyle name="Input 9 2 2 6 13" xfId="9710" xr:uid="{00000000-0005-0000-0000-00003E240000}"/>
    <cellStyle name="Input 9 2 2 6 13 2" xfId="9711" xr:uid="{00000000-0005-0000-0000-00003F240000}"/>
    <cellStyle name="Input 9 2 2 6 14" xfId="9712" xr:uid="{00000000-0005-0000-0000-000040240000}"/>
    <cellStyle name="Input 9 2 2 6 14 2" xfId="9713" xr:uid="{00000000-0005-0000-0000-000041240000}"/>
    <cellStyle name="Input 9 2 2 6 15" xfId="9714" xr:uid="{00000000-0005-0000-0000-000042240000}"/>
    <cellStyle name="Input 9 2 2 6 2" xfId="9715" xr:uid="{00000000-0005-0000-0000-000043240000}"/>
    <cellStyle name="Input 9 2 2 6 2 2" xfId="9716" xr:uid="{00000000-0005-0000-0000-000044240000}"/>
    <cellStyle name="Input 9 2 2 6 3" xfId="9717" xr:uid="{00000000-0005-0000-0000-000045240000}"/>
    <cellStyle name="Input 9 2 2 6 3 2" xfId="9718" xr:uid="{00000000-0005-0000-0000-000046240000}"/>
    <cellStyle name="Input 9 2 2 6 4" xfId="9719" xr:uid="{00000000-0005-0000-0000-000047240000}"/>
    <cellStyle name="Input 9 2 2 6 4 2" xfId="9720" xr:uid="{00000000-0005-0000-0000-000048240000}"/>
    <cellStyle name="Input 9 2 2 6 5" xfId="9721" xr:uid="{00000000-0005-0000-0000-000049240000}"/>
    <cellStyle name="Input 9 2 2 6 5 2" xfId="9722" xr:uid="{00000000-0005-0000-0000-00004A240000}"/>
    <cellStyle name="Input 9 2 2 6 6" xfId="9723" xr:uid="{00000000-0005-0000-0000-00004B240000}"/>
    <cellStyle name="Input 9 2 2 6 6 2" xfId="9724" xr:uid="{00000000-0005-0000-0000-00004C240000}"/>
    <cellStyle name="Input 9 2 2 6 7" xfId="9725" xr:uid="{00000000-0005-0000-0000-00004D240000}"/>
    <cellStyle name="Input 9 2 2 6 7 2" xfId="9726" xr:uid="{00000000-0005-0000-0000-00004E240000}"/>
    <cellStyle name="Input 9 2 2 6 8" xfId="9727" xr:uid="{00000000-0005-0000-0000-00004F240000}"/>
    <cellStyle name="Input 9 2 2 6 8 2" xfId="9728" xr:uid="{00000000-0005-0000-0000-000050240000}"/>
    <cellStyle name="Input 9 2 2 6 9" xfId="9729" xr:uid="{00000000-0005-0000-0000-000051240000}"/>
    <cellStyle name="Input 9 2 2 6 9 2" xfId="9730" xr:uid="{00000000-0005-0000-0000-000052240000}"/>
    <cellStyle name="Input 9 2 2 7" xfId="9731" xr:uid="{00000000-0005-0000-0000-000053240000}"/>
    <cellStyle name="Input 9 2 2 7 2" xfId="9732" xr:uid="{00000000-0005-0000-0000-000054240000}"/>
    <cellStyle name="Input 9 2 2 8" xfId="9733" xr:uid="{00000000-0005-0000-0000-000055240000}"/>
    <cellStyle name="Input 9 2 2 8 2" xfId="9734" xr:uid="{00000000-0005-0000-0000-000056240000}"/>
    <cellStyle name="Input 9 2 2 9" xfId="9735" xr:uid="{00000000-0005-0000-0000-000057240000}"/>
    <cellStyle name="Input 9 2 2 9 2" xfId="9736" xr:uid="{00000000-0005-0000-0000-000058240000}"/>
    <cellStyle name="Input 9 2 20" xfId="9737" xr:uid="{00000000-0005-0000-0000-000059240000}"/>
    <cellStyle name="Input 9 2 20 2" xfId="9738" xr:uid="{00000000-0005-0000-0000-00005A240000}"/>
    <cellStyle name="Input 9 2 21" xfId="9739" xr:uid="{00000000-0005-0000-0000-00005B240000}"/>
    <cellStyle name="Input 9 2 21 2" xfId="9740" xr:uid="{00000000-0005-0000-0000-00005C240000}"/>
    <cellStyle name="Input 9 2 22" xfId="9741" xr:uid="{00000000-0005-0000-0000-00005D240000}"/>
    <cellStyle name="Input 9 2 22 2" xfId="9742" xr:uid="{00000000-0005-0000-0000-00005E240000}"/>
    <cellStyle name="Input 9 2 23" xfId="9743" xr:uid="{00000000-0005-0000-0000-00005F240000}"/>
    <cellStyle name="Input 9 2 23 2" xfId="9744" xr:uid="{00000000-0005-0000-0000-000060240000}"/>
    <cellStyle name="Input 9 2 24" xfId="9745" xr:uid="{00000000-0005-0000-0000-000061240000}"/>
    <cellStyle name="Input 9 2 24 2" xfId="9746" xr:uid="{00000000-0005-0000-0000-000062240000}"/>
    <cellStyle name="Input 9 2 25" xfId="9747" xr:uid="{00000000-0005-0000-0000-000063240000}"/>
    <cellStyle name="Input 9 2 25 2" xfId="9748" xr:uid="{00000000-0005-0000-0000-000064240000}"/>
    <cellStyle name="Input 9 2 26" xfId="9749" xr:uid="{00000000-0005-0000-0000-000065240000}"/>
    <cellStyle name="Input 9 2 26 2" xfId="9750" xr:uid="{00000000-0005-0000-0000-000066240000}"/>
    <cellStyle name="Input 9 2 27" xfId="9751" xr:uid="{00000000-0005-0000-0000-000067240000}"/>
    <cellStyle name="Input 9 2 3" xfId="9752" xr:uid="{00000000-0005-0000-0000-000068240000}"/>
    <cellStyle name="Input 9 2 3 10" xfId="9753" xr:uid="{00000000-0005-0000-0000-000069240000}"/>
    <cellStyle name="Input 9 2 3 10 2" xfId="9754" xr:uid="{00000000-0005-0000-0000-00006A240000}"/>
    <cellStyle name="Input 9 2 3 11" xfId="9755" xr:uid="{00000000-0005-0000-0000-00006B240000}"/>
    <cellStyle name="Input 9 2 3 11 2" xfId="9756" xr:uid="{00000000-0005-0000-0000-00006C240000}"/>
    <cellStyle name="Input 9 2 3 12" xfId="9757" xr:uid="{00000000-0005-0000-0000-00006D240000}"/>
    <cellStyle name="Input 9 2 3 12 2" xfId="9758" xr:uid="{00000000-0005-0000-0000-00006E240000}"/>
    <cellStyle name="Input 9 2 3 13" xfId="9759" xr:uid="{00000000-0005-0000-0000-00006F240000}"/>
    <cellStyle name="Input 9 2 3 13 2" xfId="9760" xr:uid="{00000000-0005-0000-0000-000070240000}"/>
    <cellStyle name="Input 9 2 3 14" xfId="9761" xr:uid="{00000000-0005-0000-0000-000071240000}"/>
    <cellStyle name="Input 9 2 3 14 2" xfId="9762" xr:uid="{00000000-0005-0000-0000-000072240000}"/>
    <cellStyle name="Input 9 2 3 15" xfId="9763" xr:uid="{00000000-0005-0000-0000-000073240000}"/>
    <cellStyle name="Input 9 2 3 15 2" xfId="9764" xr:uid="{00000000-0005-0000-0000-000074240000}"/>
    <cellStyle name="Input 9 2 3 16" xfId="9765" xr:uid="{00000000-0005-0000-0000-000075240000}"/>
    <cellStyle name="Input 9 2 3 16 2" xfId="9766" xr:uid="{00000000-0005-0000-0000-000076240000}"/>
    <cellStyle name="Input 9 2 3 17" xfId="9767" xr:uid="{00000000-0005-0000-0000-000077240000}"/>
    <cellStyle name="Input 9 2 3 17 2" xfId="9768" xr:uid="{00000000-0005-0000-0000-000078240000}"/>
    <cellStyle name="Input 9 2 3 18" xfId="9769" xr:uid="{00000000-0005-0000-0000-000079240000}"/>
    <cellStyle name="Input 9 2 3 18 2" xfId="9770" xr:uid="{00000000-0005-0000-0000-00007A240000}"/>
    <cellStyle name="Input 9 2 3 19" xfId="9771" xr:uid="{00000000-0005-0000-0000-00007B240000}"/>
    <cellStyle name="Input 9 2 3 19 2" xfId="9772" xr:uid="{00000000-0005-0000-0000-00007C240000}"/>
    <cellStyle name="Input 9 2 3 2" xfId="9773" xr:uid="{00000000-0005-0000-0000-00007D240000}"/>
    <cellStyle name="Input 9 2 3 2 10" xfId="9774" xr:uid="{00000000-0005-0000-0000-00007E240000}"/>
    <cellStyle name="Input 9 2 3 2 10 2" xfId="9775" xr:uid="{00000000-0005-0000-0000-00007F240000}"/>
    <cellStyle name="Input 9 2 3 2 11" xfId="9776" xr:uid="{00000000-0005-0000-0000-000080240000}"/>
    <cellStyle name="Input 9 2 3 2 11 2" xfId="9777" xr:uid="{00000000-0005-0000-0000-000081240000}"/>
    <cellStyle name="Input 9 2 3 2 12" xfId="9778" xr:uid="{00000000-0005-0000-0000-000082240000}"/>
    <cellStyle name="Input 9 2 3 2 12 2" xfId="9779" xr:uid="{00000000-0005-0000-0000-000083240000}"/>
    <cellStyle name="Input 9 2 3 2 13" xfId="9780" xr:uid="{00000000-0005-0000-0000-000084240000}"/>
    <cellStyle name="Input 9 2 3 2 13 2" xfId="9781" xr:uid="{00000000-0005-0000-0000-000085240000}"/>
    <cellStyle name="Input 9 2 3 2 14" xfId="9782" xr:uid="{00000000-0005-0000-0000-000086240000}"/>
    <cellStyle name="Input 9 2 3 2 14 2" xfId="9783" xr:uid="{00000000-0005-0000-0000-000087240000}"/>
    <cellStyle name="Input 9 2 3 2 15" xfId="9784" xr:uid="{00000000-0005-0000-0000-000088240000}"/>
    <cellStyle name="Input 9 2 3 2 15 2" xfId="9785" xr:uid="{00000000-0005-0000-0000-000089240000}"/>
    <cellStyle name="Input 9 2 3 2 16" xfId="9786" xr:uid="{00000000-0005-0000-0000-00008A240000}"/>
    <cellStyle name="Input 9 2 3 2 16 2" xfId="9787" xr:uid="{00000000-0005-0000-0000-00008B240000}"/>
    <cellStyle name="Input 9 2 3 2 17" xfId="9788" xr:uid="{00000000-0005-0000-0000-00008C240000}"/>
    <cellStyle name="Input 9 2 3 2 17 2" xfId="9789" xr:uid="{00000000-0005-0000-0000-00008D240000}"/>
    <cellStyle name="Input 9 2 3 2 18" xfId="9790" xr:uid="{00000000-0005-0000-0000-00008E240000}"/>
    <cellStyle name="Input 9 2 3 2 18 2" xfId="9791" xr:uid="{00000000-0005-0000-0000-00008F240000}"/>
    <cellStyle name="Input 9 2 3 2 19" xfId="9792" xr:uid="{00000000-0005-0000-0000-000090240000}"/>
    <cellStyle name="Input 9 2 3 2 2" xfId="9793" xr:uid="{00000000-0005-0000-0000-000091240000}"/>
    <cellStyle name="Input 9 2 3 2 2 2" xfId="9794" xr:uid="{00000000-0005-0000-0000-000092240000}"/>
    <cellStyle name="Input 9 2 3 2 3" xfId="9795" xr:uid="{00000000-0005-0000-0000-000093240000}"/>
    <cellStyle name="Input 9 2 3 2 3 2" xfId="9796" xr:uid="{00000000-0005-0000-0000-000094240000}"/>
    <cellStyle name="Input 9 2 3 2 4" xfId="9797" xr:uid="{00000000-0005-0000-0000-000095240000}"/>
    <cellStyle name="Input 9 2 3 2 4 2" xfId="9798" xr:uid="{00000000-0005-0000-0000-000096240000}"/>
    <cellStyle name="Input 9 2 3 2 5" xfId="9799" xr:uid="{00000000-0005-0000-0000-000097240000}"/>
    <cellStyle name="Input 9 2 3 2 5 2" xfId="9800" xr:uid="{00000000-0005-0000-0000-000098240000}"/>
    <cellStyle name="Input 9 2 3 2 6" xfId="9801" xr:uid="{00000000-0005-0000-0000-000099240000}"/>
    <cellStyle name="Input 9 2 3 2 6 2" xfId="9802" xr:uid="{00000000-0005-0000-0000-00009A240000}"/>
    <cellStyle name="Input 9 2 3 2 7" xfId="9803" xr:uid="{00000000-0005-0000-0000-00009B240000}"/>
    <cellStyle name="Input 9 2 3 2 7 2" xfId="9804" xr:uid="{00000000-0005-0000-0000-00009C240000}"/>
    <cellStyle name="Input 9 2 3 2 8" xfId="9805" xr:uid="{00000000-0005-0000-0000-00009D240000}"/>
    <cellStyle name="Input 9 2 3 2 8 2" xfId="9806" xr:uid="{00000000-0005-0000-0000-00009E240000}"/>
    <cellStyle name="Input 9 2 3 2 9" xfId="9807" xr:uid="{00000000-0005-0000-0000-00009F240000}"/>
    <cellStyle name="Input 9 2 3 2 9 2" xfId="9808" xr:uid="{00000000-0005-0000-0000-0000A0240000}"/>
    <cellStyle name="Input 9 2 3 20" xfId="9809" xr:uid="{00000000-0005-0000-0000-0000A1240000}"/>
    <cellStyle name="Input 9 2 3 3" xfId="9810" xr:uid="{00000000-0005-0000-0000-0000A2240000}"/>
    <cellStyle name="Input 9 2 3 3 10" xfId="9811" xr:uid="{00000000-0005-0000-0000-0000A3240000}"/>
    <cellStyle name="Input 9 2 3 3 10 2" xfId="9812" xr:uid="{00000000-0005-0000-0000-0000A4240000}"/>
    <cellStyle name="Input 9 2 3 3 11" xfId="9813" xr:uid="{00000000-0005-0000-0000-0000A5240000}"/>
    <cellStyle name="Input 9 2 3 3 11 2" xfId="9814" xr:uid="{00000000-0005-0000-0000-0000A6240000}"/>
    <cellStyle name="Input 9 2 3 3 12" xfId="9815" xr:uid="{00000000-0005-0000-0000-0000A7240000}"/>
    <cellStyle name="Input 9 2 3 3 12 2" xfId="9816" xr:uid="{00000000-0005-0000-0000-0000A8240000}"/>
    <cellStyle name="Input 9 2 3 3 13" xfId="9817" xr:uid="{00000000-0005-0000-0000-0000A9240000}"/>
    <cellStyle name="Input 9 2 3 3 13 2" xfId="9818" xr:uid="{00000000-0005-0000-0000-0000AA240000}"/>
    <cellStyle name="Input 9 2 3 3 14" xfId="9819" xr:uid="{00000000-0005-0000-0000-0000AB240000}"/>
    <cellStyle name="Input 9 2 3 3 14 2" xfId="9820" xr:uid="{00000000-0005-0000-0000-0000AC240000}"/>
    <cellStyle name="Input 9 2 3 3 15" xfId="9821" xr:uid="{00000000-0005-0000-0000-0000AD240000}"/>
    <cellStyle name="Input 9 2 3 3 15 2" xfId="9822" xr:uid="{00000000-0005-0000-0000-0000AE240000}"/>
    <cellStyle name="Input 9 2 3 3 16" xfId="9823" xr:uid="{00000000-0005-0000-0000-0000AF240000}"/>
    <cellStyle name="Input 9 2 3 3 16 2" xfId="9824" xr:uid="{00000000-0005-0000-0000-0000B0240000}"/>
    <cellStyle name="Input 9 2 3 3 17" xfId="9825" xr:uid="{00000000-0005-0000-0000-0000B1240000}"/>
    <cellStyle name="Input 9 2 3 3 17 2" xfId="9826" xr:uid="{00000000-0005-0000-0000-0000B2240000}"/>
    <cellStyle name="Input 9 2 3 3 18" xfId="9827" xr:uid="{00000000-0005-0000-0000-0000B3240000}"/>
    <cellStyle name="Input 9 2 3 3 18 2" xfId="9828" xr:uid="{00000000-0005-0000-0000-0000B4240000}"/>
    <cellStyle name="Input 9 2 3 3 19" xfId="9829" xr:uid="{00000000-0005-0000-0000-0000B5240000}"/>
    <cellStyle name="Input 9 2 3 3 2" xfId="9830" xr:uid="{00000000-0005-0000-0000-0000B6240000}"/>
    <cellStyle name="Input 9 2 3 3 2 2" xfId="9831" xr:uid="{00000000-0005-0000-0000-0000B7240000}"/>
    <cellStyle name="Input 9 2 3 3 3" xfId="9832" xr:uid="{00000000-0005-0000-0000-0000B8240000}"/>
    <cellStyle name="Input 9 2 3 3 3 2" xfId="9833" xr:uid="{00000000-0005-0000-0000-0000B9240000}"/>
    <cellStyle name="Input 9 2 3 3 4" xfId="9834" xr:uid="{00000000-0005-0000-0000-0000BA240000}"/>
    <cellStyle name="Input 9 2 3 3 4 2" xfId="9835" xr:uid="{00000000-0005-0000-0000-0000BB240000}"/>
    <cellStyle name="Input 9 2 3 3 5" xfId="9836" xr:uid="{00000000-0005-0000-0000-0000BC240000}"/>
    <cellStyle name="Input 9 2 3 3 5 2" xfId="9837" xr:uid="{00000000-0005-0000-0000-0000BD240000}"/>
    <cellStyle name="Input 9 2 3 3 6" xfId="9838" xr:uid="{00000000-0005-0000-0000-0000BE240000}"/>
    <cellStyle name="Input 9 2 3 3 6 2" xfId="9839" xr:uid="{00000000-0005-0000-0000-0000BF240000}"/>
    <cellStyle name="Input 9 2 3 3 7" xfId="9840" xr:uid="{00000000-0005-0000-0000-0000C0240000}"/>
    <cellStyle name="Input 9 2 3 3 7 2" xfId="9841" xr:uid="{00000000-0005-0000-0000-0000C1240000}"/>
    <cellStyle name="Input 9 2 3 3 8" xfId="9842" xr:uid="{00000000-0005-0000-0000-0000C2240000}"/>
    <cellStyle name="Input 9 2 3 3 8 2" xfId="9843" xr:uid="{00000000-0005-0000-0000-0000C3240000}"/>
    <cellStyle name="Input 9 2 3 3 9" xfId="9844" xr:uid="{00000000-0005-0000-0000-0000C4240000}"/>
    <cellStyle name="Input 9 2 3 3 9 2" xfId="9845" xr:uid="{00000000-0005-0000-0000-0000C5240000}"/>
    <cellStyle name="Input 9 2 3 4" xfId="9846" xr:uid="{00000000-0005-0000-0000-0000C6240000}"/>
    <cellStyle name="Input 9 2 3 4 10" xfId="9847" xr:uid="{00000000-0005-0000-0000-0000C7240000}"/>
    <cellStyle name="Input 9 2 3 4 10 2" xfId="9848" xr:uid="{00000000-0005-0000-0000-0000C8240000}"/>
    <cellStyle name="Input 9 2 3 4 11" xfId="9849" xr:uid="{00000000-0005-0000-0000-0000C9240000}"/>
    <cellStyle name="Input 9 2 3 4 11 2" xfId="9850" xr:uid="{00000000-0005-0000-0000-0000CA240000}"/>
    <cellStyle name="Input 9 2 3 4 12" xfId="9851" xr:uid="{00000000-0005-0000-0000-0000CB240000}"/>
    <cellStyle name="Input 9 2 3 4 12 2" xfId="9852" xr:uid="{00000000-0005-0000-0000-0000CC240000}"/>
    <cellStyle name="Input 9 2 3 4 13" xfId="9853" xr:uid="{00000000-0005-0000-0000-0000CD240000}"/>
    <cellStyle name="Input 9 2 3 4 13 2" xfId="9854" xr:uid="{00000000-0005-0000-0000-0000CE240000}"/>
    <cellStyle name="Input 9 2 3 4 14" xfId="9855" xr:uid="{00000000-0005-0000-0000-0000CF240000}"/>
    <cellStyle name="Input 9 2 3 4 14 2" xfId="9856" xr:uid="{00000000-0005-0000-0000-0000D0240000}"/>
    <cellStyle name="Input 9 2 3 4 15" xfId="9857" xr:uid="{00000000-0005-0000-0000-0000D1240000}"/>
    <cellStyle name="Input 9 2 3 4 15 2" xfId="9858" xr:uid="{00000000-0005-0000-0000-0000D2240000}"/>
    <cellStyle name="Input 9 2 3 4 16" xfId="9859" xr:uid="{00000000-0005-0000-0000-0000D3240000}"/>
    <cellStyle name="Input 9 2 3 4 2" xfId="9860" xr:uid="{00000000-0005-0000-0000-0000D4240000}"/>
    <cellStyle name="Input 9 2 3 4 2 2" xfId="9861" xr:uid="{00000000-0005-0000-0000-0000D5240000}"/>
    <cellStyle name="Input 9 2 3 4 3" xfId="9862" xr:uid="{00000000-0005-0000-0000-0000D6240000}"/>
    <cellStyle name="Input 9 2 3 4 3 2" xfId="9863" xr:uid="{00000000-0005-0000-0000-0000D7240000}"/>
    <cellStyle name="Input 9 2 3 4 4" xfId="9864" xr:uid="{00000000-0005-0000-0000-0000D8240000}"/>
    <cellStyle name="Input 9 2 3 4 4 2" xfId="9865" xr:uid="{00000000-0005-0000-0000-0000D9240000}"/>
    <cellStyle name="Input 9 2 3 4 5" xfId="9866" xr:uid="{00000000-0005-0000-0000-0000DA240000}"/>
    <cellStyle name="Input 9 2 3 4 5 2" xfId="9867" xr:uid="{00000000-0005-0000-0000-0000DB240000}"/>
    <cellStyle name="Input 9 2 3 4 6" xfId="9868" xr:uid="{00000000-0005-0000-0000-0000DC240000}"/>
    <cellStyle name="Input 9 2 3 4 6 2" xfId="9869" xr:uid="{00000000-0005-0000-0000-0000DD240000}"/>
    <cellStyle name="Input 9 2 3 4 7" xfId="9870" xr:uid="{00000000-0005-0000-0000-0000DE240000}"/>
    <cellStyle name="Input 9 2 3 4 7 2" xfId="9871" xr:uid="{00000000-0005-0000-0000-0000DF240000}"/>
    <cellStyle name="Input 9 2 3 4 8" xfId="9872" xr:uid="{00000000-0005-0000-0000-0000E0240000}"/>
    <cellStyle name="Input 9 2 3 4 8 2" xfId="9873" xr:uid="{00000000-0005-0000-0000-0000E1240000}"/>
    <cellStyle name="Input 9 2 3 4 9" xfId="9874" xr:uid="{00000000-0005-0000-0000-0000E2240000}"/>
    <cellStyle name="Input 9 2 3 4 9 2" xfId="9875" xr:uid="{00000000-0005-0000-0000-0000E3240000}"/>
    <cellStyle name="Input 9 2 3 5" xfId="9876" xr:uid="{00000000-0005-0000-0000-0000E4240000}"/>
    <cellStyle name="Input 9 2 3 5 10" xfId="9877" xr:uid="{00000000-0005-0000-0000-0000E5240000}"/>
    <cellStyle name="Input 9 2 3 5 10 2" xfId="9878" xr:uid="{00000000-0005-0000-0000-0000E6240000}"/>
    <cellStyle name="Input 9 2 3 5 11" xfId="9879" xr:uid="{00000000-0005-0000-0000-0000E7240000}"/>
    <cellStyle name="Input 9 2 3 5 11 2" xfId="9880" xr:uid="{00000000-0005-0000-0000-0000E8240000}"/>
    <cellStyle name="Input 9 2 3 5 12" xfId="9881" xr:uid="{00000000-0005-0000-0000-0000E9240000}"/>
    <cellStyle name="Input 9 2 3 5 12 2" xfId="9882" xr:uid="{00000000-0005-0000-0000-0000EA240000}"/>
    <cellStyle name="Input 9 2 3 5 13" xfId="9883" xr:uid="{00000000-0005-0000-0000-0000EB240000}"/>
    <cellStyle name="Input 9 2 3 5 13 2" xfId="9884" xr:uid="{00000000-0005-0000-0000-0000EC240000}"/>
    <cellStyle name="Input 9 2 3 5 14" xfId="9885" xr:uid="{00000000-0005-0000-0000-0000ED240000}"/>
    <cellStyle name="Input 9 2 3 5 14 2" xfId="9886" xr:uid="{00000000-0005-0000-0000-0000EE240000}"/>
    <cellStyle name="Input 9 2 3 5 15" xfId="9887" xr:uid="{00000000-0005-0000-0000-0000EF240000}"/>
    <cellStyle name="Input 9 2 3 5 15 2" xfId="9888" xr:uid="{00000000-0005-0000-0000-0000F0240000}"/>
    <cellStyle name="Input 9 2 3 5 16" xfId="9889" xr:uid="{00000000-0005-0000-0000-0000F1240000}"/>
    <cellStyle name="Input 9 2 3 5 2" xfId="9890" xr:uid="{00000000-0005-0000-0000-0000F2240000}"/>
    <cellStyle name="Input 9 2 3 5 2 2" xfId="9891" xr:uid="{00000000-0005-0000-0000-0000F3240000}"/>
    <cellStyle name="Input 9 2 3 5 3" xfId="9892" xr:uid="{00000000-0005-0000-0000-0000F4240000}"/>
    <cellStyle name="Input 9 2 3 5 3 2" xfId="9893" xr:uid="{00000000-0005-0000-0000-0000F5240000}"/>
    <cellStyle name="Input 9 2 3 5 4" xfId="9894" xr:uid="{00000000-0005-0000-0000-0000F6240000}"/>
    <cellStyle name="Input 9 2 3 5 4 2" xfId="9895" xr:uid="{00000000-0005-0000-0000-0000F7240000}"/>
    <cellStyle name="Input 9 2 3 5 5" xfId="9896" xr:uid="{00000000-0005-0000-0000-0000F8240000}"/>
    <cellStyle name="Input 9 2 3 5 5 2" xfId="9897" xr:uid="{00000000-0005-0000-0000-0000F9240000}"/>
    <cellStyle name="Input 9 2 3 5 6" xfId="9898" xr:uid="{00000000-0005-0000-0000-0000FA240000}"/>
    <cellStyle name="Input 9 2 3 5 6 2" xfId="9899" xr:uid="{00000000-0005-0000-0000-0000FB240000}"/>
    <cellStyle name="Input 9 2 3 5 7" xfId="9900" xr:uid="{00000000-0005-0000-0000-0000FC240000}"/>
    <cellStyle name="Input 9 2 3 5 7 2" xfId="9901" xr:uid="{00000000-0005-0000-0000-0000FD240000}"/>
    <cellStyle name="Input 9 2 3 5 8" xfId="9902" xr:uid="{00000000-0005-0000-0000-0000FE240000}"/>
    <cellStyle name="Input 9 2 3 5 8 2" xfId="9903" xr:uid="{00000000-0005-0000-0000-0000FF240000}"/>
    <cellStyle name="Input 9 2 3 5 9" xfId="9904" xr:uid="{00000000-0005-0000-0000-000000250000}"/>
    <cellStyle name="Input 9 2 3 5 9 2" xfId="9905" xr:uid="{00000000-0005-0000-0000-000001250000}"/>
    <cellStyle name="Input 9 2 3 6" xfId="9906" xr:uid="{00000000-0005-0000-0000-000002250000}"/>
    <cellStyle name="Input 9 2 3 6 10" xfId="9907" xr:uid="{00000000-0005-0000-0000-000003250000}"/>
    <cellStyle name="Input 9 2 3 6 10 2" xfId="9908" xr:uid="{00000000-0005-0000-0000-000004250000}"/>
    <cellStyle name="Input 9 2 3 6 11" xfId="9909" xr:uid="{00000000-0005-0000-0000-000005250000}"/>
    <cellStyle name="Input 9 2 3 6 11 2" xfId="9910" xr:uid="{00000000-0005-0000-0000-000006250000}"/>
    <cellStyle name="Input 9 2 3 6 12" xfId="9911" xr:uid="{00000000-0005-0000-0000-000007250000}"/>
    <cellStyle name="Input 9 2 3 6 12 2" xfId="9912" xr:uid="{00000000-0005-0000-0000-000008250000}"/>
    <cellStyle name="Input 9 2 3 6 13" xfId="9913" xr:uid="{00000000-0005-0000-0000-000009250000}"/>
    <cellStyle name="Input 9 2 3 6 13 2" xfId="9914" xr:uid="{00000000-0005-0000-0000-00000A250000}"/>
    <cellStyle name="Input 9 2 3 6 14" xfId="9915" xr:uid="{00000000-0005-0000-0000-00000B250000}"/>
    <cellStyle name="Input 9 2 3 6 14 2" xfId="9916" xr:uid="{00000000-0005-0000-0000-00000C250000}"/>
    <cellStyle name="Input 9 2 3 6 15" xfId="9917" xr:uid="{00000000-0005-0000-0000-00000D250000}"/>
    <cellStyle name="Input 9 2 3 6 2" xfId="9918" xr:uid="{00000000-0005-0000-0000-00000E250000}"/>
    <cellStyle name="Input 9 2 3 6 2 2" xfId="9919" xr:uid="{00000000-0005-0000-0000-00000F250000}"/>
    <cellStyle name="Input 9 2 3 6 3" xfId="9920" xr:uid="{00000000-0005-0000-0000-000010250000}"/>
    <cellStyle name="Input 9 2 3 6 3 2" xfId="9921" xr:uid="{00000000-0005-0000-0000-000011250000}"/>
    <cellStyle name="Input 9 2 3 6 4" xfId="9922" xr:uid="{00000000-0005-0000-0000-000012250000}"/>
    <cellStyle name="Input 9 2 3 6 4 2" xfId="9923" xr:uid="{00000000-0005-0000-0000-000013250000}"/>
    <cellStyle name="Input 9 2 3 6 5" xfId="9924" xr:uid="{00000000-0005-0000-0000-000014250000}"/>
    <cellStyle name="Input 9 2 3 6 5 2" xfId="9925" xr:uid="{00000000-0005-0000-0000-000015250000}"/>
    <cellStyle name="Input 9 2 3 6 6" xfId="9926" xr:uid="{00000000-0005-0000-0000-000016250000}"/>
    <cellStyle name="Input 9 2 3 6 6 2" xfId="9927" xr:uid="{00000000-0005-0000-0000-000017250000}"/>
    <cellStyle name="Input 9 2 3 6 7" xfId="9928" xr:uid="{00000000-0005-0000-0000-000018250000}"/>
    <cellStyle name="Input 9 2 3 6 7 2" xfId="9929" xr:uid="{00000000-0005-0000-0000-000019250000}"/>
    <cellStyle name="Input 9 2 3 6 8" xfId="9930" xr:uid="{00000000-0005-0000-0000-00001A250000}"/>
    <cellStyle name="Input 9 2 3 6 8 2" xfId="9931" xr:uid="{00000000-0005-0000-0000-00001B250000}"/>
    <cellStyle name="Input 9 2 3 6 9" xfId="9932" xr:uid="{00000000-0005-0000-0000-00001C250000}"/>
    <cellStyle name="Input 9 2 3 6 9 2" xfId="9933" xr:uid="{00000000-0005-0000-0000-00001D250000}"/>
    <cellStyle name="Input 9 2 3 7" xfId="9934" xr:uid="{00000000-0005-0000-0000-00001E250000}"/>
    <cellStyle name="Input 9 2 3 7 2" xfId="9935" xr:uid="{00000000-0005-0000-0000-00001F250000}"/>
    <cellStyle name="Input 9 2 3 8" xfId="9936" xr:uid="{00000000-0005-0000-0000-000020250000}"/>
    <cellStyle name="Input 9 2 3 8 2" xfId="9937" xr:uid="{00000000-0005-0000-0000-000021250000}"/>
    <cellStyle name="Input 9 2 3 9" xfId="9938" xr:uid="{00000000-0005-0000-0000-000022250000}"/>
    <cellStyle name="Input 9 2 3 9 2" xfId="9939" xr:uid="{00000000-0005-0000-0000-000023250000}"/>
    <cellStyle name="Input 9 2 4" xfId="9940" xr:uid="{00000000-0005-0000-0000-000024250000}"/>
    <cellStyle name="Input 9 2 4 10" xfId="9941" xr:uid="{00000000-0005-0000-0000-000025250000}"/>
    <cellStyle name="Input 9 2 4 10 2" xfId="9942" xr:uid="{00000000-0005-0000-0000-000026250000}"/>
    <cellStyle name="Input 9 2 4 11" xfId="9943" xr:uid="{00000000-0005-0000-0000-000027250000}"/>
    <cellStyle name="Input 9 2 4 11 2" xfId="9944" xr:uid="{00000000-0005-0000-0000-000028250000}"/>
    <cellStyle name="Input 9 2 4 12" xfId="9945" xr:uid="{00000000-0005-0000-0000-000029250000}"/>
    <cellStyle name="Input 9 2 4 12 2" xfId="9946" xr:uid="{00000000-0005-0000-0000-00002A250000}"/>
    <cellStyle name="Input 9 2 4 13" xfId="9947" xr:uid="{00000000-0005-0000-0000-00002B250000}"/>
    <cellStyle name="Input 9 2 4 13 2" xfId="9948" xr:uid="{00000000-0005-0000-0000-00002C250000}"/>
    <cellStyle name="Input 9 2 4 14" xfId="9949" xr:uid="{00000000-0005-0000-0000-00002D250000}"/>
    <cellStyle name="Input 9 2 4 14 2" xfId="9950" xr:uid="{00000000-0005-0000-0000-00002E250000}"/>
    <cellStyle name="Input 9 2 4 15" xfId="9951" xr:uid="{00000000-0005-0000-0000-00002F250000}"/>
    <cellStyle name="Input 9 2 4 15 2" xfId="9952" xr:uid="{00000000-0005-0000-0000-000030250000}"/>
    <cellStyle name="Input 9 2 4 16" xfId="9953" xr:uid="{00000000-0005-0000-0000-000031250000}"/>
    <cellStyle name="Input 9 2 4 16 2" xfId="9954" xr:uid="{00000000-0005-0000-0000-000032250000}"/>
    <cellStyle name="Input 9 2 4 17" xfId="9955" xr:uid="{00000000-0005-0000-0000-000033250000}"/>
    <cellStyle name="Input 9 2 4 17 2" xfId="9956" xr:uid="{00000000-0005-0000-0000-000034250000}"/>
    <cellStyle name="Input 9 2 4 18" xfId="9957" xr:uid="{00000000-0005-0000-0000-000035250000}"/>
    <cellStyle name="Input 9 2 4 18 2" xfId="9958" xr:uid="{00000000-0005-0000-0000-000036250000}"/>
    <cellStyle name="Input 9 2 4 19" xfId="9959" xr:uid="{00000000-0005-0000-0000-000037250000}"/>
    <cellStyle name="Input 9 2 4 19 2" xfId="9960" xr:uid="{00000000-0005-0000-0000-000038250000}"/>
    <cellStyle name="Input 9 2 4 2" xfId="9961" xr:uid="{00000000-0005-0000-0000-000039250000}"/>
    <cellStyle name="Input 9 2 4 2 10" xfId="9962" xr:uid="{00000000-0005-0000-0000-00003A250000}"/>
    <cellStyle name="Input 9 2 4 2 10 2" xfId="9963" xr:uid="{00000000-0005-0000-0000-00003B250000}"/>
    <cellStyle name="Input 9 2 4 2 11" xfId="9964" xr:uid="{00000000-0005-0000-0000-00003C250000}"/>
    <cellStyle name="Input 9 2 4 2 11 2" xfId="9965" xr:uid="{00000000-0005-0000-0000-00003D250000}"/>
    <cellStyle name="Input 9 2 4 2 12" xfId="9966" xr:uid="{00000000-0005-0000-0000-00003E250000}"/>
    <cellStyle name="Input 9 2 4 2 12 2" xfId="9967" xr:uid="{00000000-0005-0000-0000-00003F250000}"/>
    <cellStyle name="Input 9 2 4 2 13" xfId="9968" xr:uid="{00000000-0005-0000-0000-000040250000}"/>
    <cellStyle name="Input 9 2 4 2 13 2" xfId="9969" xr:uid="{00000000-0005-0000-0000-000041250000}"/>
    <cellStyle name="Input 9 2 4 2 14" xfId="9970" xr:uid="{00000000-0005-0000-0000-000042250000}"/>
    <cellStyle name="Input 9 2 4 2 14 2" xfId="9971" xr:uid="{00000000-0005-0000-0000-000043250000}"/>
    <cellStyle name="Input 9 2 4 2 15" xfId="9972" xr:uid="{00000000-0005-0000-0000-000044250000}"/>
    <cellStyle name="Input 9 2 4 2 15 2" xfId="9973" xr:uid="{00000000-0005-0000-0000-000045250000}"/>
    <cellStyle name="Input 9 2 4 2 16" xfId="9974" xr:uid="{00000000-0005-0000-0000-000046250000}"/>
    <cellStyle name="Input 9 2 4 2 16 2" xfId="9975" xr:uid="{00000000-0005-0000-0000-000047250000}"/>
    <cellStyle name="Input 9 2 4 2 17" xfId="9976" xr:uid="{00000000-0005-0000-0000-000048250000}"/>
    <cellStyle name="Input 9 2 4 2 17 2" xfId="9977" xr:uid="{00000000-0005-0000-0000-000049250000}"/>
    <cellStyle name="Input 9 2 4 2 18" xfId="9978" xr:uid="{00000000-0005-0000-0000-00004A250000}"/>
    <cellStyle name="Input 9 2 4 2 18 2" xfId="9979" xr:uid="{00000000-0005-0000-0000-00004B250000}"/>
    <cellStyle name="Input 9 2 4 2 19" xfId="9980" xr:uid="{00000000-0005-0000-0000-00004C250000}"/>
    <cellStyle name="Input 9 2 4 2 2" xfId="9981" xr:uid="{00000000-0005-0000-0000-00004D250000}"/>
    <cellStyle name="Input 9 2 4 2 2 2" xfId="9982" xr:uid="{00000000-0005-0000-0000-00004E250000}"/>
    <cellStyle name="Input 9 2 4 2 3" xfId="9983" xr:uid="{00000000-0005-0000-0000-00004F250000}"/>
    <cellStyle name="Input 9 2 4 2 3 2" xfId="9984" xr:uid="{00000000-0005-0000-0000-000050250000}"/>
    <cellStyle name="Input 9 2 4 2 4" xfId="9985" xr:uid="{00000000-0005-0000-0000-000051250000}"/>
    <cellStyle name="Input 9 2 4 2 4 2" xfId="9986" xr:uid="{00000000-0005-0000-0000-000052250000}"/>
    <cellStyle name="Input 9 2 4 2 5" xfId="9987" xr:uid="{00000000-0005-0000-0000-000053250000}"/>
    <cellStyle name="Input 9 2 4 2 5 2" xfId="9988" xr:uid="{00000000-0005-0000-0000-000054250000}"/>
    <cellStyle name="Input 9 2 4 2 6" xfId="9989" xr:uid="{00000000-0005-0000-0000-000055250000}"/>
    <cellStyle name="Input 9 2 4 2 6 2" xfId="9990" xr:uid="{00000000-0005-0000-0000-000056250000}"/>
    <cellStyle name="Input 9 2 4 2 7" xfId="9991" xr:uid="{00000000-0005-0000-0000-000057250000}"/>
    <cellStyle name="Input 9 2 4 2 7 2" xfId="9992" xr:uid="{00000000-0005-0000-0000-000058250000}"/>
    <cellStyle name="Input 9 2 4 2 8" xfId="9993" xr:uid="{00000000-0005-0000-0000-000059250000}"/>
    <cellStyle name="Input 9 2 4 2 8 2" xfId="9994" xr:uid="{00000000-0005-0000-0000-00005A250000}"/>
    <cellStyle name="Input 9 2 4 2 9" xfId="9995" xr:uid="{00000000-0005-0000-0000-00005B250000}"/>
    <cellStyle name="Input 9 2 4 2 9 2" xfId="9996" xr:uid="{00000000-0005-0000-0000-00005C250000}"/>
    <cellStyle name="Input 9 2 4 20" xfId="9997" xr:uid="{00000000-0005-0000-0000-00005D250000}"/>
    <cellStyle name="Input 9 2 4 3" xfId="9998" xr:uid="{00000000-0005-0000-0000-00005E250000}"/>
    <cellStyle name="Input 9 2 4 3 10" xfId="9999" xr:uid="{00000000-0005-0000-0000-00005F250000}"/>
    <cellStyle name="Input 9 2 4 3 10 2" xfId="10000" xr:uid="{00000000-0005-0000-0000-000060250000}"/>
    <cellStyle name="Input 9 2 4 3 11" xfId="10001" xr:uid="{00000000-0005-0000-0000-000061250000}"/>
    <cellStyle name="Input 9 2 4 3 11 2" xfId="10002" xr:uid="{00000000-0005-0000-0000-000062250000}"/>
    <cellStyle name="Input 9 2 4 3 12" xfId="10003" xr:uid="{00000000-0005-0000-0000-000063250000}"/>
    <cellStyle name="Input 9 2 4 3 12 2" xfId="10004" xr:uid="{00000000-0005-0000-0000-000064250000}"/>
    <cellStyle name="Input 9 2 4 3 13" xfId="10005" xr:uid="{00000000-0005-0000-0000-000065250000}"/>
    <cellStyle name="Input 9 2 4 3 13 2" xfId="10006" xr:uid="{00000000-0005-0000-0000-000066250000}"/>
    <cellStyle name="Input 9 2 4 3 14" xfId="10007" xr:uid="{00000000-0005-0000-0000-000067250000}"/>
    <cellStyle name="Input 9 2 4 3 14 2" xfId="10008" xr:uid="{00000000-0005-0000-0000-000068250000}"/>
    <cellStyle name="Input 9 2 4 3 15" xfId="10009" xr:uid="{00000000-0005-0000-0000-000069250000}"/>
    <cellStyle name="Input 9 2 4 3 15 2" xfId="10010" xr:uid="{00000000-0005-0000-0000-00006A250000}"/>
    <cellStyle name="Input 9 2 4 3 16" xfId="10011" xr:uid="{00000000-0005-0000-0000-00006B250000}"/>
    <cellStyle name="Input 9 2 4 3 16 2" xfId="10012" xr:uid="{00000000-0005-0000-0000-00006C250000}"/>
    <cellStyle name="Input 9 2 4 3 17" xfId="10013" xr:uid="{00000000-0005-0000-0000-00006D250000}"/>
    <cellStyle name="Input 9 2 4 3 17 2" xfId="10014" xr:uid="{00000000-0005-0000-0000-00006E250000}"/>
    <cellStyle name="Input 9 2 4 3 18" xfId="10015" xr:uid="{00000000-0005-0000-0000-00006F250000}"/>
    <cellStyle name="Input 9 2 4 3 2" xfId="10016" xr:uid="{00000000-0005-0000-0000-000070250000}"/>
    <cellStyle name="Input 9 2 4 3 2 2" xfId="10017" xr:uid="{00000000-0005-0000-0000-000071250000}"/>
    <cellStyle name="Input 9 2 4 3 3" xfId="10018" xr:uid="{00000000-0005-0000-0000-000072250000}"/>
    <cellStyle name="Input 9 2 4 3 3 2" xfId="10019" xr:uid="{00000000-0005-0000-0000-000073250000}"/>
    <cellStyle name="Input 9 2 4 3 4" xfId="10020" xr:uid="{00000000-0005-0000-0000-000074250000}"/>
    <cellStyle name="Input 9 2 4 3 4 2" xfId="10021" xr:uid="{00000000-0005-0000-0000-000075250000}"/>
    <cellStyle name="Input 9 2 4 3 5" xfId="10022" xr:uid="{00000000-0005-0000-0000-000076250000}"/>
    <cellStyle name="Input 9 2 4 3 5 2" xfId="10023" xr:uid="{00000000-0005-0000-0000-000077250000}"/>
    <cellStyle name="Input 9 2 4 3 6" xfId="10024" xr:uid="{00000000-0005-0000-0000-000078250000}"/>
    <cellStyle name="Input 9 2 4 3 6 2" xfId="10025" xr:uid="{00000000-0005-0000-0000-000079250000}"/>
    <cellStyle name="Input 9 2 4 3 7" xfId="10026" xr:uid="{00000000-0005-0000-0000-00007A250000}"/>
    <cellStyle name="Input 9 2 4 3 7 2" xfId="10027" xr:uid="{00000000-0005-0000-0000-00007B250000}"/>
    <cellStyle name="Input 9 2 4 3 8" xfId="10028" xr:uid="{00000000-0005-0000-0000-00007C250000}"/>
    <cellStyle name="Input 9 2 4 3 8 2" xfId="10029" xr:uid="{00000000-0005-0000-0000-00007D250000}"/>
    <cellStyle name="Input 9 2 4 3 9" xfId="10030" xr:uid="{00000000-0005-0000-0000-00007E250000}"/>
    <cellStyle name="Input 9 2 4 3 9 2" xfId="10031" xr:uid="{00000000-0005-0000-0000-00007F250000}"/>
    <cellStyle name="Input 9 2 4 4" xfId="10032" xr:uid="{00000000-0005-0000-0000-000080250000}"/>
    <cellStyle name="Input 9 2 4 4 10" xfId="10033" xr:uid="{00000000-0005-0000-0000-000081250000}"/>
    <cellStyle name="Input 9 2 4 4 10 2" xfId="10034" xr:uid="{00000000-0005-0000-0000-000082250000}"/>
    <cellStyle name="Input 9 2 4 4 11" xfId="10035" xr:uid="{00000000-0005-0000-0000-000083250000}"/>
    <cellStyle name="Input 9 2 4 4 11 2" xfId="10036" xr:uid="{00000000-0005-0000-0000-000084250000}"/>
    <cellStyle name="Input 9 2 4 4 12" xfId="10037" xr:uid="{00000000-0005-0000-0000-000085250000}"/>
    <cellStyle name="Input 9 2 4 4 12 2" xfId="10038" xr:uid="{00000000-0005-0000-0000-000086250000}"/>
    <cellStyle name="Input 9 2 4 4 13" xfId="10039" xr:uid="{00000000-0005-0000-0000-000087250000}"/>
    <cellStyle name="Input 9 2 4 4 13 2" xfId="10040" xr:uid="{00000000-0005-0000-0000-000088250000}"/>
    <cellStyle name="Input 9 2 4 4 14" xfId="10041" xr:uid="{00000000-0005-0000-0000-000089250000}"/>
    <cellStyle name="Input 9 2 4 4 14 2" xfId="10042" xr:uid="{00000000-0005-0000-0000-00008A250000}"/>
    <cellStyle name="Input 9 2 4 4 15" xfId="10043" xr:uid="{00000000-0005-0000-0000-00008B250000}"/>
    <cellStyle name="Input 9 2 4 4 15 2" xfId="10044" xr:uid="{00000000-0005-0000-0000-00008C250000}"/>
    <cellStyle name="Input 9 2 4 4 16" xfId="10045" xr:uid="{00000000-0005-0000-0000-00008D250000}"/>
    <cellStyle name="Input 9 2 4 4 2" xfId="10046" xr:uid="{00000000-0005-0000-0000-00008E250000}"/>
    <cellStyle name="Input 9 2 4 4 2 2" xfId="10047" xr:uid="{00000000-0005-0000-0000-00008F250000}"/>
    <cellStyle name="Input 9 2 4 4 3" xfId="10048" xr:uid="{00000000-0005-0000-0000-000090250000}"/>
    <cellStyle name="Input 9 2 4 4 3 2" xfId="10049" xr:uid="{00000000-0005-0000-0000-000091250000}"/>
    <cellStyle name="Input 9 2 4 4 4" xfId="10050" xr:uid="{00000000-0005-0000-0000-000092250000}"/>
    <cellStyle name="Input 9 2 4 4 4 2" xfId="10051" xr:uid="{00000000-0005-0000-0000-000093250000}"/>
    <cellStyle name="Input 9 2 4 4 5" xfId="10052" xr:uid="{00000000-0005-0000-0000-000094250000}"/>
    <cellStyle name="Input 9 2 4 4 5 2" xfId="10053" xr:uid="{00000000-0005-0000-0000-000095250000}"/>
    <cellStyle name="Input 9 2 4 4 6" xfId="10054" xr:uid="{00000000-0005-0000-0000-000096250000}"/>
    <cellStyle name="Input 9 2 4 4 6 2" xfId="10055" xr:uid="{00000000-0005-0000-0000-000097250000}"/>
    <cellStyle name="Input 9 2 4 4 7" xfId="10056" xr:uid="{00000000-0005-0000-0000-000098250000}"/>
    <cellStyle name="Input 9 2 4 4 7 2" xfId="10057" xr:uid="{00000000-0005-0000-0000-000099250000}"/>
    <cellStyle name="Input 9 2 4 4 8" xfId="10058" xr:uid="{00000000-0005-0000-0000-00009A250000}"/>
    <cellStyle name="Input 9 2 4 4 8 2" xfId="10059" xr:uid="{00000000-0005-0000-0000-00009B250000}"/>
    <cellStyle name="Input 9 2 4 4 9" xfId="10060" xr:uid="{00000000-0005-0000-0000-00009C250000}"/>
    <cellStyle name="Input 9 2 4 4 9 2" xfId="10061" xr:uid="{00000000-0005-0000-0000-00009D250000}"/>
    <cellStyle name="Input 9 2 4 5" xfId="10062" xr:uid="{00000000-0005-0000-0000-00009E250000}"/>
    <cellStyle name="Input 9 2 4 5 10" xfId="10063" xr:uid="{00000000-0005-0000-0000-00009F250000}"/>
    <cellStyle name="Input 9 2 4 5 10 2" xfId="10064" xr:uid="{00000000-0005-0000-0000-0000A0250000}"/>
    <cellStyle name="Input 9 2 4 5 11" xfId="10065" xr:uid="{00000000-0005-0000-0000-0000A1250000}"/>
    <cellStyle name="Input 9 2 4 5 11 2" xfId="10066" xr:uid="{00000000-0005-0000-0000-0000A2250000}"/>
    <cellStyle name="Input 9 2 4 5 12" xfId="10067" xr:uid="{00000000-0005-0000-0000-0000A3250000}"/>
    <cellStyle name="Input 9 2 4 5 12 2" xfId="10068" xr:uid="{00000000-0005-0000-0000-0000A4250000}"/>
    <cellStyle name="Input 9 2 4 5 13" xfId="10069" xr:uid="{00000000-0005-0000-0000-0000A5250000}"/>
    <cellStyle name="Input 9 2 4 5 13 2" xfId="10070" xr:uid="{00000000-0005-0000-0000-0000A6250000}"/>
    <cellStyle name="Input 9 2 4 5 14" xfId="10071" xr:uid="{00000000-0005-0000-0000-0000A7250000}"/>
    <cellStyle name="Input 9 2 4 5 14 2" xfId="10072" xr:uid="{00000000-0005-0000-0000-0000A8250000}"/>
    <cellStyle name="Input 9 2 4 5 15" xfId="10073" xr:uid="{00000000-0005-0000-0000-0000A9250000}"/>
    <cellStyle name="Input 9 2 4 5 15 2" xfId="10074" xr:uid="{00000000-0005-0000-0000-0000AA250000}"/>
    <cellStyle name="Input 9 2 4 5 16" xfId="10075" xr:uid="{00000000-0005-0000-0000-0000AB250000}"/>
    <cellStyle name="Input 9 2 4 5 2" xfId="10076" xr:uid="{00000000-0005-0000-0000-0000AC250000}"/>
    <cellStyle name="Input 9 2 4 5 2 2" xfId="10077" xr:uid="{00000000-0005-0000-0000-0000AD250000}"/>
    <cellStyle name="Input 9 2 4 5 3" xfId="10078" xr:uid="{00000000-0005-0000-0000-0000AE250000}"/>
    <cellStyle name="Input 9 2 4 5 3 2" xfId="10079" xr:uid="{00000000-0005-0000-0000-0000AF250000}"/>
    <cellStyle name="Input 9 2 4 5 4" xfId="10080" xr:uid="{00000000-0005-0000-0000-0000B0250000}"/>
    <cellStyle name="Input 9 2 4 5 4 2" xfId="10081" xr:uid="{00000000-0005-0000-0000-0000B1250000}"/>
    <cellStyle name="Input 9 2 4 5 5" xfId="10082" xr:uid="{00000000-0005-0000-0000-0000B2250000}"/>
    <cellStyle name="Input 9 2 4 5 5 2" xfId="10083" xr:uid="{00000000-0005-0000-0000-0000B3250000}"/>
    <cellStyle name="Input 9 2 4 5 6" xfId="10084" xr:uid="{00000000-0005-0000-0000-0000B4250000}"/>
    <cellStyle name="Input 9 2 4 5 6 2" xfId="10085" xr:uid="{00000000-0005-0000-0000-0000B5250000}"/>
    <cellStyle name="Input 9 2 4 5 7" xfId="10086" xr:uid="{00000000-0005-0000-0000-0000B6250000}"/>
    <cellStyle name="Input 9 2 4 5 7 2" xfId="10087" xr:uid="{00000000-0005-0000-0000-0000B7250000}"/>
    <cellStyle name="Input 9 2 4 5 8" xfId="10088" xr:uid="{00000000-0005-0000-0000-0000B8250000}"/>
    <cellStyle name="Input 9 2 4 5 8 2" xfId="10089" xr:uid="{00000000-0005-0000-0000-0000B9250000}"/>
    <cellStyle name="Input 9 2 4 5 9" xfId="10090" xr:uid="{00000000-0005-0000-0000-0000BA250000}"/>
    <cellStyle name="Input 9 2 4 5 9 2" xfId="10091" xr:uid="{00000000-0005-0000-0000-0000BB250000}"/>
    <cellStyle name="Input 9 2 4 6" xfId="10092" xr:uid="{00000000-0005-0000-0000-0000BC250000}"/>
    <cellStyle name="Input 9 2 4 6 10" xfId="10093" xr:uid="{00000000-0005-0000-0000-0000BD250000}"/>
    <cellStyle name="Input 9 2 4 6 10 2" xfId="10094" xr:uid="{00000000-0005-0000-0000-0000BE250000}"/>
    <cellStyle name="Input 9 2 4 6 11" xfId="10095" xr:uid="{00000000-0005-0000-0000-0000BF250000}"/>
    <cellStyle name="Input 9 2 4 6 11 2" xfId="10096" xr:uid="{00000000-0005-0000-0000-0000C0250000}"/>
    <cellStyle name="Input 9 2 4 6 12" xfId="10097" xr:uid="{00000000-0005-0000-0000-0000C1250000}"/>
    <cellStyle name="Input 9 2 4 6 12 2" xfId="10098" xr:uid="{00000000-0005-0000-0000-0000C2250000}"/>
    <cellStyle name="Input 9 2 4 6 13" xfId="10099" xr:uid="{00000000-0005-0000-0000-0000C3250000}"/>
    <cellStyle name="Input 9 2 4 6 13 2" xfId="10100" xr:uid="{00000000-0005-0000-0000-0000C4250000}"/>
    <cellStyle name="Input 9 2 4 6 14" xfId="10101" xr:uid="{00000000-0005-0000-0000-0000C5250000}"/>
    <cellStyle name="Input 9 2 4 6 14 2" xfId="10102" xr:uid="{00000000-0005-0000-0000-0000C6250000}"/>
    <cellStyle name="Input 9 2 4 6 15" xfId="10103" xr:uid="{00000000-0005-0000-0000-0000C7250000}"/>
    <cellStyle name="Input 9 2 4 6 2" xfId="10104" xr:uid="{00000000-0005-0000-0000-0000C8250000}"/>
    <cellStyle name="Input 9 2 4 6 2 2" xfId="10105" xr:uid="{00000000-0005-0000-0000-0000C9250000}"/>
    <cellStyle name="Input 9 2 4 6 3" xfId="10106" xr:uid="{00000000-0005-0000-0000-0000CA250000}"/>
    <cellStyle name="Input 9 2 4 6 3 2" xfId="10107" xr:uid="{00000000-0005-0000-0000-0000CB250000}"/>
    <cellStyle name="Input 9 2 4 6 4" xfId="10108" xr:uid="{00000000-0005-0000-0000-0000CC250000}"/>
    <cellStyle name="Input 9 2 4 6 4 2" xfId="10109" xr:uid="{00000000-0005-0000-0000-0000CD250000}"/>
    <cellStyle name="Input 9 2 4 6 5" xfId="10110" xr:uid="{00000000-0005-0000-0000-0000CE250000}"/>
    <cellStyle name="Input 9 2 4 6 5 2" xfId="10111" xr:uid="{00000000-0005-0000-0000-0000CF250000}"/>
    <cellStyle name="Input 9 2 4 6 6" xfId="10112" xr:uid="{00000000-0005-0000-0000-0000D0250000}"/>
    <cellStyle name="Input 9 2 4 6 6 2" xfId="10113" xr:uid="{00000000-0005-0000-0000-0000D1250000}"/>
    <cellStyle name="Input 9 2 4 6 7" xfId="10114" xr:uid="{00000000-0005-0000-0000-0000D2250000}"/>
    <cellStyle name="Input 9 2 4 6 7 2" xfId="10115" xr:uid="{00000000-0005-0000-0000-0000D3250000}"/>
    <cellStyle name="Input 9 2 4 6 8" xfId="10116" xr:uid="{00000000-0005-0000-0000-0000D4250000}"/>
    <cellStyle name="Input 9 2 4 6 8 2" xfId="10117" xr:uid="{00000000-0005-0000-0000-0000D5250000}"/>
    <cellStyle name="Input 9 2 4 6 9" xfId="10118" xr:uid="{00000000-0005-0000-0000-0000D6250000}"/>
    <cellStyle name="Input 9 2 4 6 9 2" xfId="10119" xr:uid="{00000000-0005-0000-0000-0000D7250000}"/>
    <cellStyle name="Input 9 2 4 7" xfId="10120" xr:uid="{00000000-0005-0000-0000-0000D8250000}"/>
    <cellStyle name="Input 9 2 4 7 2" xfId="10121" xr:uid="{00000000-0005-0000-0000-0000D9250000}"/>
    <cellStyle name="Input 9 2 4 8" xfId="10122" xr:uid="{00000000-0005-0000-0000-0000DA250000}"/>
    <cellStyle name="Input 9 2 4 8 2" xfId="10123" xr:uid="{00000000-0005-0000-0000-0000DB250000}"/>
    <cellStyle name="Input 9 2 4 9" xfId="10124" xr:uid="{00000000-0005-0000-0000-0000DC250000}"/>
    <cellStyle name="Input 9 2 4 9 2" xfId="10125" xr:uid="{00000000-0005-0000-0000-0000DD250000}"/>
    <cellStyle name="Input 9 2 5" xfId="10126" xr:uid="{00000000-0005-0000-0000-0000DE250000}"/>
    <cellStyle name="Input 9 2 5 10" xfId="10127" xr:uid="{00000000-0005-0000-0000-0000DF250000}"/>
    <cellStyle name="Input 9 2 5 10 2" xfId="10128" xr:uid="{00000000-0005-0000-0000-0000E0250000}"/>
    <cellStyle name="Input 9 2 5 11" xfId="10129" xr:uid="{00000000-0005-0000-0000-0000E1250000}"/>
    <cellStyle name="Input 9 2 5 11 2" xfId="10130" xr:uid="{00000000-0005-0000-0000-0000E2250000}"/>
    <cellStyle name="Input 9 2 5 12" xfId="10131" xr:uid="{00000000-0005-0000-0000-0000E3250000}"/>
    <cellStyle name="Input 9 2 5 12 2" xfId="10132" xr:uid="{00000000-0005-0000-0000-0000E4250000}"/>
    <cellStyle name="Input 9 2 5 13" xfId="10133" xr:uid="{00000000-0005-0000-0000-0000E5250000}"/>
    <cellStyle name="Input 9 2 5 13 2" xfId="10134" xr:uid="{00000000-0005-0000-0000-0000E6250000}"/>
    <cellStyle name="Input 9 2 5 14" xfId="10135" xr:uid="{00000000-0005-0000-0000-0000E7250000}"/>
    <cellStyle name="Input 9 2 5 14 2" xfId="10136" xr:uid="{00000000-0005-0000-0000-0000E8250000}"/>
    <cellStyle name="Input 9 2 5 15" xfId="10137" xr:uid="{00000000-0005-0000-0000-0000E9250000}"/>
    <cellStyle name="Input 9 2 5 15 2" xfId="10138" xr:uid="{00000000-0005-0000-0000-0000EA250000}"/>
    <cellStyle name="Input 9 2 5 16" xfId="10139" xr:uid="{00000000-0005-0000-0000-0000EB250000}"/>
    <cellStyle name="Input 9 2 5 16 2" xfId="10140" xr:uid="{00000000-0005-0000-0000-0000EC250000}"/>
    <cellStyle name="Input 9 2 5 17" xfId="10141" xr:uid="{00000000-0005-0000-0000-0000ED250000}"/>
    <cellStyle name="Input 9 2 5 17 2" xfId="10142" xr:uid="{00000000-0005-0000-0000-0000EE250000}"/>
    <cellStyle name="Input 9 2 5 18" xfId="10143" xr:uid="{00000000-0005-0000-0000-0000EF250000}"/>
    <cellStyle name="Input 9 2 5 18 2" xfId="10144" xr:uid="{00000000-0005-0000-0000-0000F0250000}"/>
    <cellStyle name="Input 9 2 5 19" xfId="10145" xr:uid="{00000000-0005-0000-0000-0000F1250000}"/>
    <cellStyle name="Input 9 2 5 2" xfId="10146" xr:uid="{00000000-0005-0000-0000-0000F2250000}"/>
    <cellStyle name="Input 9 2 5 2 10" xfId="10147" xr:uid="{00000000-0005-0000-0000-0000F3250000}"/>
    <cellStyle name="Input 9 2 5 2 10 2" xfId="10148" xr:uid="{00000000-0005-0000-0000-0000F4250000}"/>
    <cellStyle name="Input 9 2 5 2 11" xfId="10149" xr:uid="{00000000-0005-0000-0000-0000F5250000}"/>
    <cellStyle name="Input 9 2 5 2 11 2" xfId="10150" xr:uid="{00000000-0005-0000-0000-0000F6250000}"/>
    <cellStyle name="Input 9 2 5 2 12" xfId="10151" xr:uid="{00000000-0005-0000-0000-0000F7250000}"/>
    <cellStyle name="Input 9 2 5 2 12 2" xfId="10152" xr:uid="{00000000-0005-0000-0000-0000F8250000}"/>
    <cellStyle name="Input 9 2 5 2 13" xfId="10153" xr:uid="{00000000-0005-0000-0000-0000F9250000}"/>
    <cellStyle name="Input 9 2 5 2 13 2" xfId="10154" xr:uid="{00000000-0005-0000-0000-0000FA250000}"/>
    <cellStyle name="Input 9 2 5 2 14" xfId="10155" xr:uid="{00000000-0005-0000-0000-0000FB250000}"/>
    <cellStyle name="Input 9 2 5 2 14 2" xfId="10156" xr:uid="{00000000-0005-0000-0000-0000FC250000}"/>
    <cellStyle name="Input 9 2 5 2 15" xfId="10157" xr:uid="{00000000-0005-0000-0000-0000FD250000}"/>
    <cellStyle name="Input 9 2 5 2 15 2" xfId="10158" xr:uid="{00000000-0005-0000-0000-0000FE250000}"/>
    <cellStyle name="Input 9 2 5 2 16" xfId="10159" xr:uid="{00000000-0005-0000-0000-0000FF250000}"/>
    <cellStyle name="Input 9 2 5 2 16 2" xfId="10160" xr:uid="{00000000-0005-0000-0000-000000260000}"/>
    <cellStyle name="Input 9 2 5 2 17" xfId="10161" xr:uid="{00000000-0005-0000-0000-000001260000}"/>
    <cellStyle name="Input 9 2 5 2 17 2" xfId="10162" xr:uid="{00000000-0005-0000-0000-000002260000}"/>
    <cellStyle name="Input 9 2 5 2 18" xfId="10163" xr:uid="{00000000-0005-0000-0000-000003260000}"/>
    <cellStyle name="Input 9 2 5 2 2" xfId="10164" xr:uid="{00000000-0005-0000-0000-000004260000}"/>
    <cellStyle name="Input 9 2 5 2 2 2" xfId="10165" xr:uid="{00000000-0005-0000-0000-000005260000}"/>
    <cellStyle name="Input 9 2 5 2 3" xfId="10166" xr:uid="{00000000-0005-0000-0000-000006260000}"/>
    <cellStyle name="Input 9 2 5 2 3 2" xfId="10167" xr:uid="{00000000-0005-0000-0000-000007260000}"/>
    <cellStyle name="Input 9 2 5 2 4" xfId="10168" xr:uid="{00000000-0005-0000-0000-000008260000}"/>
    <cellStyle name="Input 9 2 5 2 4 2" xfId="10169" xr:uid="{00000000-0005-0000-0000-000009260000}"/>
    <cellStyle name="Input 9 2 5 2 5" xfId="10170" xr:uid="{00000000-0005-0000-0000-00000A260000}"/>
    <cellStyle name="Input 9 2 5 2 5 2" xfId="10171" xr:uid="{00000000-0005-0000-0000-00000B260000}"/>
    <cellStyle name="Input 9 2 5 2 6" xfId="10172" xr:uid="{00000000-0005-0000-0000-00000C260000}"/>
    <cellStyle name="Input 9 2 5 2 6 2" xfId="10173" xr:uid="{00000000-0005-0000-0000-00000D260000}"/>
    <cellStyle name="Input 9 2 5 2 7" xfId="10174" xr:uid="{00000000-0005-0000-0000-00000E260000}"/>
    <cellStyle name="Input 9 2 5 2 7 2" xfId="10175" xr:uid="{00000000-0005-0000-0000-00000F260000}"/>
    <cellStyle name="Input 9 2 5 2 8" xfId="10176" xr:uid="{00000000-0005-0000-0000-000010260000}"/>
    <cellStyle name="Input 9 2 5 2 8 2" xfId="10177" xr:uid="{00000000-0005-0000-0000-000011260000}"/>
    <cellStyle name="Input 9 2 5 2 9" xfId="10178" xr:uid="{00000000-0005-0000-0000-000012260000}"/>
    <cellStyle name="Input 9 2 5 2 9 2" xfId="10179" xr:uid="{00000000-0005-0000-0000-000013260000}"/>
    <cellStyle name="Input 9 2 5 3" xfId="10180" xr:uid="{00000000-0005-0000-0000-000014260000}"/>
    <cellStyle name="Input 9 2 5 3 10" xfId="10181" xr:uid="{00000000-0005-0000-0000-000015260000}"/>
    <cellStyle name="Input 9 2 5 3 10 2" xfId="10182" xr:uid="{00000000-0005-0000-0000-000016260000}"/>
    <cellStyle name="Input 9 2 5 3 11" xfId="10183" xr:uid="{00000000-0005-0000-0000-000017260000}"/>
    <cellStyle name="Input 9 2 5 3 11 2" xfId="10184" xr:uid="{00000000-0005-0000-0000-000018260000}"/>
    <cellStyle name="Input 9 2 5 3 12" xfId="10185" xr:uid="{00000000-0005-0000-0000-000019260000}"/>
    <cellStyle name="Input 9 2 5 3 12 2" xfId="10186" xr:uid="{00000000-0005-0000-0000-00001A260000}"/>
    <cellStyle name="Input 9 2 5 3 13" xfId="10187" xr:uid="{00000000-0005-0000-0000-00001B260000}"/>
    <cellStyle name="Input 9 2 5 3 13 2" xfId="10188" xr:uid="{00000000-0005-0000-0000-00001C260000}"/>
    <cellStyle name="Input 9 2 5 3 14" xfId="10189" xr:uid="{00000000-0005-0000-0000-00001D260000}"/>
    <cellStyle name="Input 9 2 5 3 14 2" xfId="10190" xr:uid="{00000000-0005-0000-0000-00001E260000}"/>
    <cellStyle name="Input 9 2 5 3 15" xfId="10191" xr:uid="{00000000-0005-0000-0000-00001F260000}"/>
    <cellStyle name="Input 9 2 5 3 15 2" xfId="10192" xr:uid="{00000000-0005-0000-0000-000020260000}"/>
    <cellStyle name="Input 9 2 5 3 16" xfId="10193" xr:uid="{00000000-0005-0000-0000-000021260000}"/>
    <cellStyle name="Input 9 2 5 3 2" xfId="10194" xr:uid="{00000000-0005-0000-0000-000022260000}"/>
    <cellStyle name="Input 9 2 5 3 2 2" xfId="10195" xr:uid="{00000000-0005-0000-0000-000023260000}"/>
    <cellStyle name="Input 9 2 5 3 3" xfId="10196" xr:uid="{00000000-0005-0000-0000-000024260000}"/>
    <cellStyle name="Input 9 2 5 3 3 2" xfId="10197" xr:uid="{00000000-0005-0000-0000-000025260000}"/>
    <cellStyle name="Input 9 2 5 3 4" xfId="10198" xr:uid="{00000000-0005-0000-0000-000026260000}"/>
    <cellStyle name="Input 9 2 5 3 4 2" xfId="10199" xr:uid="{00000000-0005-0000-0000-000027260000}"/>
    <cellStyle name="Input 9 2 5 3 5" xfId="10200" xr:uid="{00000000-0005-0000-0000-000028260000}"/>
    <cellStyle name="Input 9 2 5 3 5 2" xfId="10201" xr:uid="{00000000-0005-0000-0000-000029260000}"/>
    <cellStyle name="Input 9 2 5 3 6" xfId="10202" xr:uid="{00000000-0005-0000-0000-00002A260000}"/>
    <cellStyle name="Input 9 2 5 3 6 2" xfId="10203" xr:uid="{00000000-0005-0000-0000-00002B260000}"/>
    <cellStyle name="Input 9 2 5 3 7" xfId="10204" xr:uid="{00000000-0005-0000-0000-00002C260000}"/>
    <cellStyle name="Input 9 2 5 3 7 2" xfId="10205" xr:uid="{00000000-0005-0000-0000-00002D260000}"/>
    <cellStyle name="Input 9 2 5 3 8" xfId="10206" xr:uid="{00000000-0005-0000-0000-00002E260000}"/>
    <cellStyle name="Input 9 2 5 3 8 2" xfId="10207" xr:uid="{00000000-0005-0000-0000-00002F260000}"/>
    <cellStyle name="Input 9 2 5 3 9" xfId="10208" xr:uid="{00000000-0005-0000-0000-000030260000}"/>
    <cellStyle name="Input 9 2 5 3 9 2" xfId="10209" xr:uid="{00000000-0005-0000-0000-000031260000}"/>
    <cellStyle name="Input 9 2 5 4" xfId="10210" xr:uid="{00000000-0005-0000-0000-000032260000}"/>
    <cellStyle name="Input 9 2 5 4 10" xfId="10211" xr:uid="{00000000-0005-0000-0000-000033260000}"/>
    <cellStyle name="Input 9 2 5 4 10 2" xfId="10212" xr:uid="{00000000-0005-0000-0000-000034260000}"/>
    <cellStyle name="Input 9 2 5 4 11" xfId="10213" xr:uid="{00000000-0005-0000-0000-000035260000}"/>
    <cellStyle name="Input 9 2 5 4 11 2" xfId="10214" xr:uid="{00000000-0005-0000-0000-000036260000}"/>
    <cellStyle name="Input 9 2 5 4 12" xfId="10215" xr:uid="{00000000-0005-0000-0000-000037260000}"/>
    <cellStyle name="Input 9 2 5 4 12 2" xfId="10216" xr:uid="{00000000-0005-0000-0000-000038260000}"/>
    <cellStyle name="Input 9 2 5 4 13" xfId="10217" xr:uid="{00000000-0005-0000-0000-000039260000}"/>
    <cellStyle name="Input 9 2 5 4 13 2" xfId="10218" xr:uid="{00000000-0005-0000-0000-00003A260000}"/>
    <cellStyle name="Input 9 2 5 4 14" xfId="10219" xr:uid="{00000000-0005-0000-0000-00003B260000}"/>
    <cellStyle name="Input 9 2 5 4 14 2" xfId="10220" xr:uid="{00000000-0005-0000-0000-00003C260000}"/>
    <cellStyle name="Input 9 2 5 4 15" xfId="10221" xr:uid="{00000000-0005-0000-0000-00003D260000}"/>
    <cellStyle name="Input 9 2 5 4 15 2" xfId="10222" xr:uid="{00000000-0005-0000-0000-00003E260000}"/>
    <cellStyle name="Input 9 2 5 4 16" xfId="10223" xr:uid="{00000000-0005-0000-0000-00003F260000}"/>
    <cellStyle name="Input 9 2 5 4 2" xfId="10224" xr:uid="{00000000-0005-0000-0000-000040260000}"/>
    <cellStyle name="Input 9 2 5 4 2 2" xfId="10225" xr:uid="{00000000-0005-0000-0000-000041260000}"/>
    <cellStyle name="Input 9 2 5 4 3" xfId="10226" xr:uid="{00000000-0005-0000-0000-000042260000}"/>
    <cellStyle name="Input 9 2 5 4 3 2" xfId="10227" xr:uid="{00000000-0005-0000-0000-000043260000}"/>
    <cellStyle name="Input 9 2 5 4 4" xfId="10228" xr:uid="{00000000-0005-0000-0000-000044260000}"/>
    <cellStyle name="Input 9 2 5 4 4 2" xfId="10229" xr:uid="{00000000-0005-0000-0000-000045260000}"/>
    <cellStyle name="Input 9 2 5 4 5" xfId="10230" xr:uid="{00000000-0005-0000-0000-000046260000}"/>
    <cellStyle name="Input 9 2 5 4 5 2" xfId="10231" xr:uid="{00000000-0005-0000-0000-000047260000}"/>
    <cellStyle name="Input 9 2 5 4 6" xfId="10232" xr:uid="{00000000-0005-0000-0000-000048260000}"/>
    <cellStyle name="Input 9 2 5 4 6 2" xfId="10233" xr:uid="{00000000-0005-0000-0000-000049260000}"/>
    <cellStyle name="Input 9 2 5 4 7" xfId="10234" xr:uid="{00000000-0005-0000-0000-00004A260000}"/>
    <cellStyle name="Input 9 2 5 4 7 2" xfId="10235" xr:uid="{00000000-0005-0000-0000-00004B260000}"/>
    <cellStyle name="Input 9 2 5 4 8" xfId="10236" xr:uid="{00000000-0005-0000-0000-00004C260000}"/>
    <cellStyle name="Input 9 2 5 4 8 2" xfId="10237" xr:uid="{00000000-0005-0000-0000-00004D260000}"/>
    <cellStyle name="Input 9 2 5 4 9" xfId="10238" xr:uid="{00000000-0005-0000-0000-00004E260000}"/>
    <cellStyle name="Input 9 2 5 4 9 2" xfId="10239" xr:uid="{00000000-0005-0000-0000-00004F260000}"/>
    <cellStyle name="Input 9 2 5 5" xfId="10240" xr:uid="{00000000-0005-0000-0000-000050260000}"/>
    <cellStyle name="Input 9 2 5 5 10" xfId="10241" xr:uid="{00000000-0005-0000-0000-000051260000}"/>
    <cellStyle name="Input 9 2 5 5 10 2" xfId="10242" xr:uid="{00000000-0005-0000-0000-000052260000}"/>
    <cellStyle name="Input 9 2 5 5 11" xfId="10243" xr:uid="{00000000-0005-0000-0000-000053260000}"/>
    <cellStyle name="Input 9 2 5 5 11 2" xfId="10244" xr:uid="{00000000-0005-0000-0000-000054260000}"/>
    <cellStyle name="Input 9 2 5 5 12" xfId="10245" xr:uid="{00000000-0005-0000-0000-000055260000}"/>
    <cellStyle name="Input 9 2 5 5 12 2" xfId="10246" xr:uid="{00000000-0005-0000-0000-000056260000}"/>
    <cellStyle name="Input 9 2 5 5 13" xfId="10247" xr:uid="{00000000-0005-0000-0000-000057260000}"/>
    <cellStyle name="Input 9 2 5 5 13 2" xfId="10248" xr:uid="{00000000-0005-0000-0000-000058260000}"/>
    <cellStyle name="Input 9 2 5 5 14" xfId="10249" xr:uid="{00000000-0005-0000-0000-000059260000}"/>
    <cellStyle name="Input 9 2 5 5 14 2" xfId="10250" xr:uid="{00000000-0005-0000-0000-00005A260000}"/>
    <cellStyle name="Input 9 2 5 5 15" xfId="10251" xr:uid="{00000000-0005-0000-0000-00005B260000}"/>
    <cellStyle name="Input 9 2 5 5 2" xfId="10252" xr:uid="{00000000-0005-0000-0000-00005C260000}"/>
    <cellStyle name="Input 9 2 5 5 2 2" xfId="10253" xr:uid="{00000000-0005-0000-0000-00005D260000}"/>
    <cellStyle name="Input 9 2 5 5 3" xfId="10254" xr:uid="{00000000-0005-0000-0000-00005E260000}"/>
    <cellStyle name="Input 9 2 5 5 3 2" xfId="10255" xr:uid="{00000000-0005-0000-0000-00005F260000}"/>
    <cellStyle name="Input 9 2 5 5 4" xfId="10256" xr:uid="{00000000-0005-0000-0000-000060260000}"/>
    <cellStyle name="Input 9 2 5 5 4 2" xfId="10257" xr:uid="{00000000-0005-0000-0000-000061260000}"/>
    <cellStyle name="Input 9 2 5 5 5" xfId="10258" xr:uid="{00000000-0005-0000-0000-000062260000}"/>
    <cellStyle name="Input 9 2 5 5 5 2" xfId="10259" xr:uid="{00000000-0005-0000-0000-000063260000}"/>
    <cellStyle name="Input 9 2 5 5 6" xfId="10260" xr:uid="{00000000-0005-0000-0000-000064260000}"/>
    <cellStyle name="Input 9 2 5 5 6 2" xfId="10261" xr:uid="{00000000-0005-0000-0000-000065260000}"/>
    <cellStyle name="Input 9 2 5 5 7" xfId="10262" xr:uid="{00000000-0005-0000-0000-000066260000}"/>
    <cellStyle name="Input 9 2 5 5 7 2" xfId="10263" xr:uid="{00000000-0005-0000-0000-000067260000}"/>
    <cellStyle name="Input 9 2 5 5 8" xfId="10264" xr:uid="{00000000-0005-0000-0000-000068260000}"/>
    <cellStyle name="Input 9 2 5 5 8 2" xfId="10265" xr:uid="{00000000-0005-0000-0000-000069260000}"/>
    <cellStyle name="Input 9 2 5 5 9" xfId="10266" xr:uid="{00000000-0005-0000-0000-00006A260000}"/>
    <cellStyle name="Input 9 2 5 5 9 2" xfId="10267" xr:uid="{00000000-0005-0000-0000-00006B260000}"/>
    <cellStyle name="Input 9 2 5 6" xfId="10268" xr:uid="{00000000-0005-0000-0000-00006C260000}"/>
    <cellStyle name="Input 9 2 5 6 2" xfId="10269" xr:uid="{00000000-0005-0000-0000-00006D260000}"/>
    <cellStyle name="Input 9 2 5 7" xfId="10270" xr:uid="{00000000-0005-0000-0000-00006E260000}"/>
    <cellStyle name="Input 9 2 5 7 2" xfId="10271" xr:uid="{00000000-0005-0000-0000-00006F260000}"/>
    <cellStyle name="Input 9 2 5 8" xfId="10272" xr:uid="{00000000-0005-0000-0000-000070260000}"/>
    <cellStyle name="Input 9 2 5 8 2" xfId="10273" xr:uid="{00000000-0005-0000-0000-000071260000}"/>
    <cellStyle name="Input 9 2 5 9" xfId="10274" xr:uid="{00000000-0005-0000-0000-000072260000}"/>
    <cellStyle name="Input 9 2 5 9 2" xfId="10275" xr:uid="{00000000-0005-0000-0000-000073260000}"/>
    <cellStyle name="Input 9 2 6" xfId="10276" xr:uid="{00000000-0005-0000-0000-000074260000}"/>
    <cellStyle name="Input 9 2 6 10" xfId="10277" xr:uid="{00000000-0005-0000-0000-000075260000}"/>
    <cellStyle name="Input 9 2 6 10 2" xfId="10278" xr:uid="{00000000-0005-0000-0000-000076260000}"/>
    <cellStyle name="Input 9 2 6 11" xfId="10279" xr:uid="{00000000-0005-0000-0000-000077260000}"/>
    <cellStyle name="Input 9 2 6 11 2" xfId="10280" xr:uid="{00000000-0005-0000-0000-000078260000}"/>
    <cellStyle name="Input 9 2 6 12" xfId="10281" xr:uid="{00000000-0005-0000-0000-000079260000}"/>
    <cellStyle name="Input 9 2 6 12 2" xfId="10282" xr:uid="{00000000-0005-0000-0000-00007A260000}"/>
    <cellStyle name="Input 9 2 6 13" xfId="10283" xr:uid="{00000000-0005-0000-0000-00007B260000}"/>
    <cellStyle name="Input 9 2 6 13 2" xfId="10284" xr:uid="{00000000-0005-0000-0000-00007C260000}"/>
    <cellStyle name="Input 9 2 6 14" xfId="10285" xr:uid="{00000000-0005-0000-0000-00007D260000}"/>
    <cellStyle name="Input 9 2 6 14 2" xfId="10286" xr:uid="{00000000-0005-0000-0000-00007E260000}"/>
    <cellStyle name="Input 9 2 6 15" xfId="10287" xr:uid="{00000000-0005-0000-0000-00007F260000}"/>
    <cellStyle name="Input 9 2 6 15 2" xfId="10288" xr:uid="{00000000-0005-0000-0000-000080260000}"/>
    <cellStyle name="Input 9 2 6 16" xfId="10289" xr:uid="{00000000-0005-0000-0000-000081260000}"/>
    <cellStyle name="Input 9 2 6 16 2" xfId="10290" xr:uid="{00000000-0005-0000-0000-000082260000}"/>
    <cellStyle name="Input 9 2 6 17" xfId="10291" xr:uid="{00000000-0005-0000-0000-000083260000}"/>
    <cellStyle name="Input 9 2 6 17 2" xfId="10292" xr:uid="{00000000-0005-0000-0000-000084260000}"/>
    <cellStyle name="Input 9 2 6 18" xfId="10293" xr:uid="{00000000-0005-0000-0000-000085260000}"/>
    <cellStyle name="Input 9 2 6 18 2" xfId="10294" xr:uid="{00000000-0005-0000-0000-000086260000}"/>
    <cellStyle name="Input 9 2 6 19" xfId="10295" xr:uid="{00000000-0005-0000-0000-000087260000}"/>
    <cellStyle name="Input 9 2 6 2" xfId="10296" xr:uid="{00000000-0005-0000-0000-000088260000}"/>
    <cellStyle name="Input 9 2 6 2 10" xfId="10297" xr:uid="{00000000-0005-0000-0000-000089260000}"/>
    <cellStyle name="Input 9 2 6 2 10 2" xfId="10298" xr:uid="{00000000-0005-0000-0000-00008A260000}"/>
    <cellStyle name="Input 9 2 6 2 11" xfId="10299" xr:uid="{00000000-0005-0000-0000-00008B260000}"/>
    <cellStyle name="Input 9 2 6 2 11 2" xfId="10300" xr:uid="{00000000-0005-0000-0000-00008C260000}"/>
    <cellStyle name="Input 9 2 6 2 12" xfId="10301" xr:uid="{00000000-0005-0000-0000-00008D260000}"/>
    <cellStyle name="Input 9 2 6 2 12 2" xfId="10302" xr:uid="{00000000-0005-0000-0000-00008E260000}"/>
    <cellStyle name="Input 9 2 6 2 13" xfId="10303" xr:uid="{00000000-0005-0000-0000-00008F260000}"/>
    <cellStyle name="Input 9 2 6 2 13 2" xfId="10304" xr:uid="{00000000-0005-0000-0000-000090260000}"/>
    <cellStyle name="Input 9 2 6 2 14" xfId="10305" xr:uid="{00000000-0005-0000-0000-000091260000}"/>
    <cellStyle name="Input 9 2 6 2 14 2" xfId="10306" xr:uid="{00000000-0005-0000-0000-000092260000}"/>
    <cellStyle name="Input 9 2 6 2 15" xfId="10307" xr:uid="{00000000-0005-0000-0000-000093260000}"/>
    <cellStyle name="Input 9 2 6 2 15 2" xfId="10308" xr:uid="{00000000-0005-0000-0000-000094260000}"/>
    <cellStyle name="Input 9 2 6 2 16" xfId="10309" xr:uid="{00000000-0005-0000-0000-000095260000}"/>
    <cellStyle name="Input 9 2 6 2 16 2" xfId="10310" xr:uid="{00000000-0005-0000-0000-000096260000}"/>
    <cellStyle name="Input 9 2 6 2 17" xfId="10311" xr:uid="{00000000-0005-0000-0000-000097260000}"/>
    <cellStyle name="Input 9 2 6 2 17 2" xfId="10312" xr:uid="{00000000-0005-0000-0000-000098260000}"/>
    <cellStyle name="Input 9 2 6 2 18" xfId="10313" xr:uid="{00000000-0005-0000-0000-000099260000}"/>
    <cellStyle name="Input 9 2 6 2 2" xfId="10314" xr:uid="{00000000-0005-0000-0000-00009A260000}"/>
    <cellStyle name="Input 9 2 6 2 2 2" xfId="10315" xr:uid="{00000000-0005-0000-0000-00009B260000}"/>
    <cellStyle name="Input 9 2 6 2 3" xfId="10316" xr:uid="{00000000-0005-0000-0000-00009C260000}"/>
    <cellStyle name="Input 9 2 6 2 3 2" xfId="10317" xr:uid="{00000000-0005-0000-0000-00009D260000}"/>
    <cellStyle name="Input 9 2 6 2 4" xfId="10318" xr:uid="{00000000-0005-0000-0000-00009E260000}"/>
    <cellStyle name="Input 9 2 6 2 4 2" xfId="10319" xr:uid="{00000000-0005-0000-0000-00009F260000}"/>
    <cellStyle name="Input 9 2 6 2 5" xfId="10320" xr:uid="{00000000-0005-0000-0000-0000A0260000}"/>
    <cellStyle name="Input 9 2 6 2 5 2" xfId="10321" xr:uid="{00000000-0005-0000-0000-0000A1260000}"/>
    <cellStyle name="Input 9 2 6 2 6" xfId="10322" xr:uid="{00000000-0005-0000-0000-0000A2260000}"/>
    <cellStyle name="Input 9 2 6 2 6 2" xfId="10323" xr:uid="{00000000-0005-0000-0000-0000A3260000}"/>
    <cellStyle name="Input 9 2 6 2 7" xfId="10324" xr:uid="{00000000-0005-0000-0000-0000A4260000}"/>
    <cellStyle name="Input 9 2 6 2 7 2" xfId="10325" xr:uid="{00000000-0005-0000-0000-0000A5260000}"/>
    <cellStyle name="Input 9 2 6 2 8" xfId="10326" xr:uid="{00000000-0005-0000-0000-0000A6260000}"/>
    <cellStyle name="Input 9 2 6 2 8 2" xfId="10327" xr:uid="{00000000-0005-0000-0000-0000A7260000}"/>
    <cellStyle name="Input 9 2 6 2 9" xfId="10328" xr:uid="{00000000-0005-0000-0000-0000A8260000}"/>
    <cellStyle name="Input 9 2 6 2 9 2" xfId="10329" xr:uid="{00000000-0005-0000-0000-0000A9260000}"/>
    <cellStyle name="Input 9 2 6 3" xfId="10330" xr:uid="{00000000-0005-0000-0000-0000AA260000}"/>
    <cellStyle name="Input 9 2 6 3 10" xfId="10331" xr:uid="{00000000-0005-0000-0000-0000AB260000}"/>
    <cellStyle name="Input 9 2 6 3 10 2" xfId="10332" xr:uid="{00000000-0005-0000-0000-0000AC260000}"/>
    <cellStyle name="Input 9 2 6 3 11" xfId="10333" xr:uid="{00000000-0005-0000-0000-0000AD260000}"/>
    <cellStyle name="Input 9 2 6 3 11 2" xfId="10334" xr:uid="{00000000-0005-0000-0000-0000AE260000}"/>
    <cellStyle name="Input 9 2 6 3 12" xfId="10335" xr:uid="{00000000-0005-0000-0000-0000AF260000}"/>
    <cellStyle name="Input 9 2 6 3 12 2" xfId="10336" xr:uid="{00000000-0005-0000-0000-0000B0260000}"/>
    <cellStyle name="Input 9 2 6 3 13" xfId="10337" xr:uid="{00000000-0005-0000-0000-0000B1260000}"/>
    <cellStyle name="Input 9 2 6 3 13 2" xfId="10338" xr:uid="{00000000-0005-0000-0000-0000B2260000}"/>
    <cellStyle name="Input 9 2 6 3 14" xfId="10339" xr:uid="{00000000-0005-0000-0000-0000B3260000}"/>
    <cellStyle name="Input 9 2 6 3 14 2" xfId="10340" xr:uid="{00000000-0005-0000-0000-0000B4260000}"/>
    <cellStyle name="Input 9 2 6 3 15" xfId="10341" xr:uid="{00000000-0005-0000-0000-0000B5260000}"/>
    <cellStyle name="Input 9 2 6 3 15 2" xfId="10342" xr:uid="{00000000-0005-0000-0000-0000B6260000}"/>
    <cellStyle name="Input 9 2 6 3 16" xfId="10343" xr:uid="{00000000-0005-0000-0000-0000B7260000}"/>
    <cellStyle name="Input 9 2 6 3 2" xfId="10344" xr:uid="{00000000-0005-0000-0000-0000B8260000}"/>
    <cellStyle name="Input 9 2 6 3 2 2" xfId="10345" xr:uid="{00000000-0005-0000-0000-0000B9260000}"/>
    <cellStyle name="Input 9 2 6 3 3" xfId="10346" xr:uid="{00000000-0005-0000-0000-0000BA260000}"/>
    <cellStyle name="Input 9 2 6 3 3 2" xfId="10347" xr:uid="{00000000-0005-0000-0000-0000BB260000}"/>
    <cellStyle name="Input 9 2 6 3 4" xfId="10348" xr:uid="{00000000-0005-0000-0000-0000BC260000}"/>
    <cellStyle name="Input 9 2 6 3 4 2" xfId="10349" xr:uid="{00000000-0005-0000-0000-0000BD260000}"/>
    <cellStyle name="Input 9 2 6 3 5" xfId="10350" xr:uid="{00000000-0005-0000-0000-0000BE260000}"/>
    <cellStyle name="Input 9 2 6 3 5 2" xfId="10351" xr:uid="{00000000-0005-0000-0000-0000BF260000}"/>
    <cellStyle name="Input 9 2 6 3 6" xfId="10352" xr:uid="{00000000-0005-0000-0000-0000C0260000}"/>
    <cellStyle name="Input 9 2 6 3 6 2" xfId="10353" xr:uid="{00000000-0005-0000-0000-0000C1260000}"/>
    <cellStyle name="Input 9 2 6 3 7" xfId="10354" xr:uid="{00000000-0005-0000-0000-0000C2260000}"/>
    <cellStyle name="Input 9 2 6 3 7 2" xfId="10355" xr:uid="{00000000-0005-0000-0000-0000C3260000}"/>
    <cellStyle name="Input 9 2 6 3 8" xfId="10356" xr:uid="{00000000-0005-0000-0000-0000C4260000}"/>
    <cellStyle name="Input 9 2 6 3 8 2" xfId="10357" xr:uid="{00000000-0005-0000-0000-0000C5260000}"/>
    <cellStyle name="Input 9 2 6 3 9" xfId="10358" xr:uid="{00000000-0005-0000-0000-0000C6260000}"/>
    <cellStyle name="Input 9 2 6 3 9 2" xfId="10359" xr:uid="{00000000-0005-0000-0000-0000C7260000}"/>
    <cellStyle name="Input 9 2 6 4" xfId="10360" xr:uid="{00000000-0005-0000-0000-0000C8260000}"/>
    <cellStyle name="Input 9 2 6 4 10" xfId="10361" xr:uid="{00000000-0005-0000-0000-0000C9260000}"/>
    <cellStyle name="Input 9 2 6 4 10 2" xfId="10362" xr:uid="{00000000-0005-0000-0000-0000CA260000}"/>
    <cellStyle name="Input 9 2 6 4 11" xfId="10363" xr:uid="{00000000-0005-0000-0000-0000CB260000}"/>
    <cellStyle name="Input 9 2 6 4 11 2" xfId="10364" xr:uid="{00000000-0005-0000-0000-0000CC260000}"/>
    <cellStyle name="Input 9 2 6 4 12" xfId="10365" xr:uid="{00000000-0005-0000-0000-0000CD260000}"/>
    <cellStyle name="Input 9 2 6 4 12 2" xfId="10366" xr:uid="{00000000-0005-0000-0000-0000CE260000}"/>
    <cellStyle name="Input 9 2 6 4 13" xfId="10367" xr:uid="{00000000-0005-0000-0000-0000CF260000}"/>
    <cellStyle name="Input 9 2 6 4 13 2" xfId="10368" xr:uid="{00000000-0005-0000-0000-0000D0260000}"/>
    <cellStyle name="Input 9 2 6 4 14" xfId="10369" xr:uid="{00000000-0005-0000-0000-0000D1260000}"/>
    <cellStyle name="Input 9 2 6 4 14 2" xfId="10370" xr:uid="{00000000-0005-0000-0000-0000D2260000}"/>
    <cellStyle name="Input 9 2 6 4 15" xfId="10371" xr:uid="{00000000-0005-0000-0000-0000D3260000}"/>
    <cellStyle name="Input 9 2 6 4 15 2" xfId="10372" xr:uid="{00000000-0005-0000-0000-0000D4260000}"/>
    <cellStyle name="Input 9 2 6 4 16" xfId="10373" xr:uid="{00000000-0005-0000-0000-0000D5260000}"/>
    <cellStyle name="Input 9 2 6 4 2" xfId="10374" xr:uid="{00000000-0005-0000-0000-0000D6260000}"/>
    <cellStyle name="Input 9 2 6 4 2 2" xfId="10375" xr:uid="{00000000-0005-0000-0000-0000D7260000}"/>
    <cellStyle name="Input 9 2 6 4 3" xfId="10376" xr:uid="{00000000-0005-0000-0000-0000D8260000}"/>
    <cellStyle name="Input 9 2 6 4 3 2" xfId="10377" xr:uid="{00000000-0005-0000-0000-0000D9260000}"/>
    <cellStyle name="Input 9 2 6 4 4" xfId="10378" xr:uid="{00000000-0005-0000-0000-0000DA260000}"/>
    <cellStyle name="Input 9 2 6 4 4 2" xfId="10379" xr:uid="{00000000-0005-0000-0000-0000DB260000}"/>
    <cellStyle name="Input 9 2 6 4 5" xfId="10380" xr:uid="{00000000-0005-0000-0000-0000DC260000}"/>
    <cellStyle name="Input 9 2 6 4 5 2" xfId="10381" xr:uid="{00000000-0005-0000-0000-0000DD260000}"/>
    <cellStyle name="Input 9 2 6 4 6" xfId="10382" xr:uid="{00000000-0005-0000-0000-0000DE260000}"/>
    <cellStyle name="Input 9 2 6 4 6 2" xfId="10383" xr:uid="{00000000-0005-0000-0000-0000DF260000}"/>
    <cellStyle name="Input 9 2 6 4 7" xfId="10384" xr:uid="{00000000-0005-0000-0000-0000E0260000}"/>
    <cellStyle name="Input 9 2 6 4 7 2" xfId="10385" xr:uid="{00000000-0005-0000-0000-0000E1260000}"/>
    <cellStyle name="Input 9 2 6 4 8" xfId="10386" xr:uid="{00000000-0005-0000-0000-0000E2260000}"/>
    <cellStyle name="Input 9 2 6 4 8 2" xfId="10387" xr:uid="{00000000-0005-0000-0000-0000E3260000}"/>
    <cellStyle name="Input 9 2 6 4 9" xfId="10388" xr:uid="{00000000-0005-0000-0000-0000E4260000}"/>
    <cellStyle name="Input 9 2 6 4 9 2" xfId="10389" xr:uid="{00000000-0005-0000-0000-0000E5260000}"/>
    <cellStyle name="Input 9 2 6 5" xfId="10390" xr:uid="{00000000-0005-0000-0000-0000E6260000}"/>
    <cellStyle name="Input 9 2 6 5 10" xfId="10391" xr:uid="{00000000-0005-0000-0000-0000E7260000}"/>
    <cellStyle name="Input 9 2 6 5 10 2" xfId="10392" xr:uid="{00000000-0005-0000-0000-0000E8260000}"/>
    <cellStyle name="Input 9 2 6 5 11" xfId="10393" xr:uid="{00000000-0005-0000-0000-0000E9260000}"/>
    <cellStyle name="Input 9 2 6 5 11 2" xfId="10394" xr:uid="{00000000-0005-0000-0000-0000EA260000}"/>
    <cellStyle name="Input 9 2 6 5 12" xfId="10395" xr:uid="{00000000-0005-0000-0000-0000EB260000}"/>
    <cellStyle name="Input 9 2 6 5 12 2" xfId="10396" xr:uid="{00000000-0005-0000-0000-0000EC260000}"/>
    <cellStyle name="Input 9 2 6 5 13" xfId="10397" xr:uid="{00000000-0005-0000-0000-0000ED260000}"/>
    <cellStyle name="Input 9 2 6 5 13 2" xfId="10398" xr:uid="{00000000-0005-0000-0000-0000EE260000}"/>
    <cellStyle name="Input 9 2 6 5 14" xfId="10399" xr:uid="{00000000-0005-0000-0000-0000EF260000}"/>
    <cellStyle name="Input 9 2 6 5 14 2" xfId="10400" xr:uid="{00000000-0005-0000-0000-0000F0260000}"/>
    <cellStyle name="Input 9 2 6 5 15" xfId="10401" xr:uid="{00000000-0005-0000-0000-0000F1260000}"/>
    <cellStyle name="Input 9 2 6 5 2" xfId="10402" xr:uid="{00000000-0005-0000-0000-0000F2260000}"/>
    <cellStyle name="Input 9 2 6 5 2 2" xfId="10403" xr:uid="{00000000-0005-0000-0000-0000F3260000}"/>
    <cellStyle name="Input 9 2 6 5 3" xfId="10404" xr:uid="{00000000-0005-0000-0000-0000F4260000}"/>
    <cellStyle name="Input 9 2 6 5 3 2" xfId="10405" xr:uid="{00000000-0005-0000-0000-0000F5260000}"/>
    <cellStyle name="Input 9 2 6 5 4" xfId="10406" xr:uid="{00000000-0005-0000-0000-0000F6260000}"/>
    <cellStyle name="Input 9 2 6 5 4 2" xfId="10407" xr:uid="{00000000-0005-0000-0000-0000F7260000}"/>
    <cellStyle name="Input 9 2 6 5 5" xfId="10408" xr:uid="{00000000-0005-0000-0000-0000F8260000}"/>
    <cellStyle name="Input 9 2 6 5 5 2" xfId="10409" xr:uid="{00000000-0005-0000-0000-0000F9260000}"/>
    <cellStyle name="Input 9 2 6 5 6" xfId="10410" xr:uid="{00000000-0005-0000-0000-0000FA260000}"/>
    <cellStyle name="Input 9 2 6 5 6 2" xfId="10411" xr:uid="{00000000-0005-0000-0000-0000FB260000}"/>
    <cellStyle name="Input 9 2 6 5 7" xfId="10412" xr:uid="{00000000-0005-0000-0000-0000FC260000}"/>
    <cellStyle name="Input 9 2 6 5 7 2" xfId="10413" xr:uid="{00000000-0005-0000-0000-0000FD260000}"/>
    <cellStyle name="Input 9 2 6 5 8" xfId="10414" xr:uid="{00000000-0005-0000-0000-0000FE260000}"/>
    <cellStyle name="Input 9 2 6 5 8 2" xfId="10415" xr:uid="{00000000-0005-0000-0000-0000FF260000}"/>
    <cellStyle name="Input 9 2 6 5 9" xfId="10416" xr:uid="{00000000-0005-0000-0000-000000270000}"/>
    <cellStyle name="Input 9 2 6 5 9 2" xfId="10417" xr:uid="{00000000-0005-0000-0000-000001270000}"/>
    <cellStyle name="Input 9 2 6 6" xfId="10418" xr:uid="{00000000-0005-0000-0000-000002270000}"/>
    <cellStyle name="Input 9 2 6 6 2" xfId="10419" xr:uid="{00000000-0005-0000-0000-000003270000}"/>
    <cellStyle name="Input 9 2 6 7" xfId="10420" xr:uid="{00000000-0005-0000-0000-000004270000}"/>
    <cellStyle name="Input 9 2 6 7 2" xfId="10421" xr:uid="{00000000-0005-0000-0000-000005270000}"/>
    <cellStyle name="Input 9 2 6 8" xfId="10422" xr:uid="{00000000-0005-0000-0000-000006270000}"/>
    <cellStyle name="Input 9 2 6 8 2" xfId="10423" xr:uid="{00000000-0005-0000-0000-000007270000}"/>
    <cellStyle name="Input 9 2 6 9" xfId="10424" xr:uid="{00000000-0005-0000-0000-000008270000}"/>
    <cellStyle name="Input 9 2 6 9 2" xfId="10425" xr:uid="{00000000-0005-0000-0000-000009270000}"/>
    <cellStyle name="Input 9 2 7" xfId="10426" xr:uid="{00000000-0005-0000-0000-00000A270000}"/>
    <cellStyle name="Input 9 2 7 10" xfId="10427" xr:uid="{00000000-0005-0000-0000-00000B270000}"/>
    <cellStyle name="Input 9 2 7 10 2" xfId="10428" xr:uid="{00000000-0005-0000-0000-00000C270000}"/>
    <cellStyle name="Input 9 2 7 11" xfId="10429" xr:uid="{00000000-0005-0000-0000-00000D270000}"/>
    <cellStyle name="Input 9 2 7 11 2" xfId="10430" xr:uid="{00000000-0005-0000-0000-00000E270000}"/>
    <cellStyle name="Input 9 2 7 12" xfId="10431" xr:uid="{00000000-0005-0000-0000-00000F270000}"/>
    <cellStyle name="Input 9 2 7 12 2" xfId="10432" xr:uid="{00000000-0005-0000-0000-000010270000}"/>
    <cellStyle name="Input 9 2 7 13" xfId="10433" xr:uid="{00000000-0005-0000-0000-000011270000}"/>
    <cellStyle name="Input 9 2 7 13 2" xfId="10434" xr:uid="{00000000-0005-0000-0000-000012270000}"/>
    <cellStyle name="Input 9 2 7 14" xfId="10435" xr:uid="{00000000-0005-0000-0000-000013270000}"/>
    <cellStyle name="Input 9 2 7 14 2" xfId="10436" xr:uid="{00000000-0005-0000-0000-000014270000}"/>
    <cellStyle name="Input 9 2 7 15" xfId="10437" xr:uid="{00000000-0005-0000-0000-000015270000}"/>
    <cellStyle name="Input 9 2 7 15 2" xfId="10438" xr:uid="{00000000-0005-0000-0000-000016270000}"/>
    <cellStyle name="Input 9 2 7 16" xfId="10439" xr:uid="{00000000-0005-0000-0000-000017270000}"/>
    <cellStyle name="Input 9 2 7 16 2" xfId="10440" xr:uid="{00000000-0005-0000-0000-000018270000}"/>
    <cellStyle name="Input 9 2 7 17" xfId="10441" xr:uid="{00000000-0005-0000-0000-000019270000}"/>
    <cellStyle name="Input 9 2 7 17 2" xfId="10442" xr:uid="{00000000-0005-0000-0000-00001A270000}"/>
    <cellStyle name="Input 9 2 7 18" xfId="10443" xr:uid="{00000000-0005-0000-0000-00001B270000}"/>
    <cellStyle name="Input 9 2 7 2" xfId="10444" xr:uid="{00000000-0005-0000-0000-00001C270000}"/>
    <cellStyle name="Input 9 2 7 2 10" xfId="10445" xr:uid="{00000000-0005-0000-0000-00001D270000}"/>
    <cellStyle name="Input 9 2 7 2 10 2" xfId="10446" xr:uid="{00000000-0005-0000-0000-00001E270000}"/>
    <cellStyle name="Input 9 2 7 2 11" xfId="10447" xr:uid="{00000000-0005-0000-0000-00001F270000}"/>
    <cellStyle name="Input 9 2 7 2 11 2" xfId="10448" xr:uid="{00000000-0005-0000-0000-000020270000}"/>
    <cellStyle name="Input 9 2 7 2 12" xfId="10449" xr:uid="{00000000-0005-0000-0000-000021270000}"/>
    <cellStyle name="Input 9 2 7 2 12 2" xfId="10450" xr:uid="{00000000-0005-0000-0000-000022270000}"/>
    <cellStyle name="Input 9 2 7 2 13" xfId="10451" xr:uid="{00000000-0005-0000-0000-000023270000}"/>
    <cellStyle name="Input 9 2 7 2 13 2" xfId="10452" xr:uid="{00000000-0005-0000-0000-000024270000}"/>
    <cellStyle name="Input 9 2 7 2 14" xfId="10453" xr:uid="{00000000-0005-0000-0000-000025270000}"/>
    <cellStyle name="Input 9 2 7 2 14 2" xfId="10454" xr:uid="{00000000-0005-0000-0000-000026270000}"/>
    <cellStyle name="Input 9 2 7 2 15" xfId="10455" xr:uid="{00000000-0005-0000-0000-000027270000}"/>
    <cellStyle name="Input 9 2 7 2 15 2" xfId="10456" xr:uid="{00000000-0005-0000-0000-000028270000}"/>
    <cellStyle name="Input 9 2 7 2 16" xfId="10457" xr:uid="{00000000-0005-0000-0000-000029270000}"/>
    <cellStyle name="Input 9 2 7 2 16 2" xfId="10458" xr:uid="{00000000-0005-0000-0000-00002A270000}"/>
    <cellStyle name="Input 9 2 7 2 17" xfId="10459" xr:uid="{00000000-0005-0000-0000-00002B270000}"/>
    <cellStyle name="Input 9 2 7 2 17 2" xfId="10460" xr:uid="{00000000-0005-0000-0000-00002C270000}"/>
    <cellStyle name="Input 9 2 7 2 18" xfId="10461" xr:uid="{00000000-0005-0000-0000-00002D270000}"/>
    <cellStyle name="Input 9 2 7 2 2" xfId="10462" xr:uid="{00000000-0005-0000-0000-00002E270000}"/>
    <cellStyle name="Input 9 2 7 2 2 2" xfId="10463" xr:uid="{00000000-0005-0000-0000-00002F270000}"/>
    <cellStyle name="Input 9 2 7 2 3" xfId="10464" xr:uid="{00000000-0005-0000-0000-000030270000}"/>
    <cellStyle name="Input 9 2 7 2 3 2" xfId="10465" xr:uid="{00000000-0005-0000-0000-000031270000}"/>
    <cellStyle name="Input 9 2 7 2 4" xfId="10466" xr:uid="{00000000-0005-0000-0000-000032270000}"/>
    <cellStyle name="Input 9 2 7 2 4 2" xfId="10467" xr:uid="{00000000-0005-0000-0000-000033270000}"/>
    <cellStyle name="Input 9 2 7 2 5" xfId="10468" xr:uid="{00000000-0005-0000-0000-000034270000}"/>
    <cellStyle name="Input 9 2 7 2 5 2" xfId="10469" xr:uid="{00000000-0005-0000-0000-000035270000}"/>
    <cellStyle name="Input 9 2 7 2 6" xfId="10470" xr:uid="{00000000-0005-0000-0000-000036270000}"/>
    <cellStyle name="Input 9 2 7 2 6 2" xfId="10471" xr:uid="{00000000-0005-0000-0000-000037270000}"/>
    <cellStyle name="Input 9 2 7 2 7" xfId="10472" xr:uid="{00000000-0005-0000-0000-000038270000}"/>
    <cellStyle name="Input 9 2 7 2 7 2" xfId="10473" xr:uid="{00000000-0005-0000-0000-000039270000}"/>
    <cellStyle name="Input 9 2 7 2 8" xfId="10474" xr:uid="{00000000-0005-0000-0000-00003A270000}"/>
    <cellStyle name="Input 9 2 7 2 8 2" xfId="10475" xr:uid="{00000000-0005-0000-0000-00003B270000}"/>
    <cellStyle name="Input 9 2 7 2 9" xfId="10476" xr:uid="{00000000-0005-0000-0000-00003C270000}"/>
    <cellStyle name="Input 9 2 7 2 9 2" xfId="10477" xr:uid="{00000000-0005-0000-0000-00003D270000}"/>
    <cellStyle name="Input 9 2 7 3" xfId="10478" xr:uid="{00000000-0005-0000-0000-00003E270000}"/>
    <cellStyle name="Input 9 2 7 3 10" xfId="10479" xr:uid="{00000000-0005-0000-0000-00003F270000}"/>
    <cellStyle name="Input 9 2 7 3 10 2" xfId="10480" xr:uid="{00000000-0005-0000-0000-000040270000}"/>
    <cellStyle name="Input 9 2 7 3 11" xfId="10481" xr:uid="{00000000-0005-0000-0000-000041270000}"/>
    <cellStyle name="Input 9 2 7 3 11 2" xfId="10482" xr:uid="{00000000-0005-0000-0000-000042270000}"/>
    <cellStyle name="Input 9 2 7 3 12" xfId="10483" xr:uid="{00000000-0005-0000-0000-000043270000}"/>
    <cellStyle name="Input 9 2 7 3 12 2" xfId="10484" xr:uid="{00000000-0005-0000-0000-000044270000}"/>
    <cellStyle name="Input 9 2 7 3 13" xfId="10485" xr:uid="{00000000-0005-0000-0000-000045270000}"/>
    <cellStyle name="Input 9 2 7 3 13 2" xfId="10486" xr:uid="{00000000-0005-0000-0000-000046270000}"/>
    <cellStyle name="Input 9 2 7 3 14" xfId="10487" xr:uid="{00000000-0005-0000-0000-000047270000}"/>
    <cellStyle name="Input 9 2 7 3 14 2" xfId="10488" xr:uid="{00000000-0005-0000-0000-000048270000}"/>
    <cellStyle name="Input 9 2 7 3 15" xfId="10489" xr:uid="{00000000-0005-0000-0000-000049270000}"/>
    <cellStyle name="Input 9 2 7 3 15 2" xfId="10490" xr:uid="{00000000-0005-0000-0000-00004A270000}"/>
    <cellStyle name="Input 9 2 7 3 16" xfId="10491" xr:uid="{00000000-0005-0000-0000-00004B270000}"/>
    <cellStyle name="Input 9 2 7 3 2" xfId="10492" xr:uid="{00000000-0005-0000-0000-00004C270000}"/>
    <cellStyle name="Input 9 2 7 3 2 2" xfId="10493" xr:uid="{00000000-0005-0000-0000-00004D270000}"/>
    <cellStyle name="Input 9 2 7 3 3" xfId="10494" xr:uid="{00000000-0005-0000-0000-00004E270000}"/>
    <cellStyle name="Input 9 2 7 3 3 2" xfId="10495" xr:uid="{00000000-0005-0000-0000-00004F270000}"/>
    <cellStyle name="Input 9 2 7 3 4" xfId="10496" xr:uid="{00000000-0005-0000-0000-000050270000}"/>
    <cellStyle name="Input 9 2 7 3 4 2" xfId="10497" xr:uid="{00000000-0005-0000-0000-000051270000}"/>
    <cellStyle name="Input 9 2 7 3 5" xfId="10498" xr:uid="{00000000-0005-0000-0000-000052270000}"/>
    <cellStyle name="Input 9 2 7 3 5 2" xfId="10499" xr:uid="{00000000-0005-0000-0000-000053270000}"/>
    <cellStyle name="Input 9 2 7 3 6" xfId="10500" xr:uid="{00000000-0005-0000-0000-000054270000}"/>
    <cellStyle name="Input 9 2 7 3 6 2" xfId="10501" xr:uid="{00000000-0005-0000-0000-000055270000}"/>
    <cellStyle name="Input 9 2 7 3 7" xfId="10502" xr:uid="{00000000-0005-0000-0000-000056270000}"/>
    <cellStyle name="Input 9 2 7 3 7 2" xfId="10503" xr:uid="{00000000-0005-0000-0000-000057270000}"/>
    <cellStyle name="Input 9 2 7 3 8" xfId="10504" xr:uid="{00000000-0005-0000-0000-000058270000}"/>
    <cellStyle name="Input 9 2 7 3 8 2" xfId="10505" xr:uid="{00000000-0005-0000-0000-000059270000}"/>
    <cellStyle name="Input 9 2 7 3 9" xfId="10506" xr:uid="{00000000-0005-0000-0000-00005A270000}"/>
    <cellStyle name="Input 9 2 7 3 9 2" xfId="10507" xr:uid="{00000000-0005-0000-0000-00005B270000}"/>
    <cellStyle name="Input 9 2 7 4" xfId="10508" xr:uid="{00000000-0005-0000-0000-00005C270000}"/>
    <cellStyle name="Input 9 2 7 4 10" xfId="10509" xr:uid="{00000000-0005-0000-0000-00005D270000}"/>
    <cellStyle name="Input 9 2 7 4 10 2" xfId="10510" xr:uid="{00000000-0005-0000-0000-00005E270000}"/>
    <cellStyle name="Input 9 2 7 4 11" xfId="10511" xr:uid="{00000000-0005-0000-0000-00005F270000}"/>
    <cellStyle name="Input 9 2 7 4 11 2" xfId="10512" xr:uid="{00000000-0005-0000-0000-000060270000}"/>
    <cellStyle name="Input 9 2 7 4 12" xfId="10513" xr:uid="{00000000-0005-0000-0000-000061270000}"/>
    <cellStyle name="Input 9 2 7 4 12 2" xfId="10514" xr:uid="{00000000-0005-0000-0000-000062270000}"/>
    <cellStyle name="Input 9 2 7 4 13" xfId="10515" xr:uid="{00000000-0005-0000-0000-000063270000}"/>
    <cellStyle name="Input 9 2 7 4 13 2" xfId="10516" xr:uid="{00000000-0005-0000-0000-000064270000}"/>
    <cellStyle name="Input 9 2 7 4 14" xfId="10517" xr:uid="{00000000-0005-0000-0000-000065270000}"/>
    <cellStyle name="Input 9 2 7 4 14 2" xfId="10518" xr:uid="{00000000-0005-0000-0000-000066270000}"/>
    <cellStyle name="Input 9 2 7 4 15" xfId="10519" xr:uid="{00000000-0005-0000-0000-000067270000}"/>
    <cellStyle name="Input 9 2 7 4 15 2" xfId="10520" xr:uid="{00000000-0005-0000-0000-000068270000}"/>
    <cellStyle name="Input 9 2 7 4 16" xfId="10521" xr:uid="{00000000-0005-0000-0000-000069270000}"/>
    <cellStyle name="Input 9 2 7 4 2" xfId="10522" xr:uid="{00000000-0005-0000-0000-00006A270000}"/>
    <cellStyle name="Input 9 2 7 4 2 2" xfId="10523" xr:uid="{00000000-0005-0000-0000-00006B270000}"/>
    <cellStyle name="Input 9 2 7 4 3" xfId="10524" xr:uid="{00000000-0005-0000-0000-00006C270000}"/>
    <cellStyle name="Input 9 2 7 4 3 2" xfId="10525" xr:uid="{00000000-0005-0000-0000-00006D270000}"/>
    <cellStyle name="Input 9 2 7 4 4" xfId="10526" xr:uid="{00000000-0005-0000-0000-00006E270000}"/>
    <cellStyle name="Input 9 2 7 4 4 2" xfId="10527" xr:uid="{00000000-0005-0000-0000-00006F270000}"/>
    <cellStyle name="Input 9 2 7 4 5" xfId="10528" xr:uid="{00000000-0005-0000-0000-000070270000}"/>
    <cellStyle name="Input 9 2 7 4 5 2" xfId="10529" xr:uid="{00000000-0005-0000-0000-000071270000}"/>
    <cellStyle name="Input 9 2 7 4 6" xfId="10530" xr:uid="{00000000-0005-0000-0000-000072270000}"/>
    <cellStyle name="Input 9 2 7 4 6 2" xfId="10531" xr:uid="{00000000-0005-0000-0000-000073270000}"/>
    <cellStyle name="Input 9 2 7 4 7" xfId="10532" xr:uid="{00000000-0005-0000-0000-000074270000}"/>
    <cellStyle name="Input 9 2 7 4 7 2" xfId="10533" xr:uid="{00000000-0005-0000-0000-000075270000}"/>
    <cellStyle name="Input 9 2 7 4 8" xfId="10534" xr:uid="{00000000-0005-0000-0000-000076270000}"/>
    <cellStyle name="Input 9 2 7 4 8 2" xfId="10535" xr:uid="{00000000-0005-0000-0000-000077270000}"/>
    <cellStyle name="Input 9 2 7 4 9" xfId="10536" xr:uid="{00000000-0005-0000-0000-000078270000}"/>
    <cellStyle name="Input 9 2 7 4 9 2" xfId="10537" xr:uid="{00000000-0005-0000-0000-000079270000}"/>
    <cellStyle name="Input 9 2 7 5" xfId="10538" xr:uid="{00000000-0005-0000-0000-00007A270000}"/>
    <cellStyle name="Input 9 2 7 5 10" xfId="10539" xr:uid="{00000000-0005-0000-0000-00007B270000}"/>
    <cellStyle name="Input 9 2 7 5 10 2" xfId="10540" xr:uid="{00000000-0005-0000-0000-00007C270000}"/>
    <cellStyle name="Input 9 2 7 5 11" xfId="10541" xr:uid="{00000000-0005-0000-0000-00007D270000}"/>
    <cellStyle name="Input 9 2 7 5 11 2" xfId="10542" xr:uid="{00000000-0005-0000-0000-00007E270000}"/>
    <cellStyle name="Input 9 2 7 5 12" xfId="10543" xr:uid="{00000000-0005-0000-0000-00007F270000}"/>
    <cellStyle name="Input 9 2 7 5 12 2" xfId="10544" xr:uid="{00000000-0005-0000-0000-000080270000}"/>
    <cellStyle name="Input 9 2 7 5 13" xfId="10545" xr:uid="{00000000-0005-0000-0000-000081270000}"/>
    <cellStyle name="Input 9 2 7 5 13 2" xfId="10546" xr:uid="{00000000-0005-0000-0000-000082270000}"/>
    <cellStyle name="Input 9 2 7 5 14" xfId="10547" xr:uid="{00000000-0005-0000-0000-000083270000}"/>
    <cellStyle name="Input 9 2 7 5 2" xfId="10548" xr:uid="{00000000-0005-0000-0000-000084270000}"/>
    <cellStyle name="Input 9 2 7 5 2 2" xfId="10549" xr:uid="{00000000-0005-0000-0000-000085270000}"/>
    <cellStyle name="Input 9 2 7 5 3" xfId="10550" xr:uid="{00000000-0005-0000-0000-000086270000}"/>
    <cellStyle name="Input 9 2 7 5 3 2" xfId="10551" xr:uid="{00000000-0005-0000-0000-000087270000}"/>
    <cellStyle name="Input 9 2 7 5 4" xfId="10552" xr:uid="{00000000-0005-0000-0000-000088270000}"/>
    <cellStyle name="Input 9 2 7 5 4 2" xfId="10553" xr:uid="{00000000-0005-0000-0000-000089270000}"/>
    <cellStyle name="Input 9 2 7 5 5" xfId="10554" xr:uid="{00000000-0005-0000-0000-00008A270000}"/>
    <cellStyle name="Input 9 2 7 5 5 2" xfId="10555" xr:uid="{00000000-0005-0000-0000-00008B270000}"/>
    <cellStyle name="Input 9 2 7 5 6" xfId="10556" xr:uid="{00000000-0005-0000-0000-00008C270000}"/>
    <cellStyle name="Input 9 2 7 5 6 2" xfId="10557" xr:uid="{00000000-0005-0000-0000-00008D270000}"/>
    <cellStyle name="Input 9 2 7 5 7" xfId="10558" xr:uid="{00000000-0005-0000-0000-00008E270000}"/>
    <cellStyle name="Input 9 2 7 5 7 2" xfId="10559" xr:uid="{00000000-0005-0000-0000-00008F270000}"/>
    <cellStyle name="Input 9 2 7 5 8" xfId="10560" xr:uid="{00000000-0005-0000-0000-000090270000}"/>
    <cellStyle name="Input 9 2 7 5 8 2" xfId="10561" xr:uid="{00000000-0005-0000-0000-000091270000}"/>
    <cellStyle name="Input 9 2 7 5 9" xfId="10562" xr:uid="{00000000-0005-0000-0000-000092270000}"/>
    <cellStyle name="Input 9 2 7 5 9 2" xfId="10563" xr:uid="{00000000-0005-0000-0000-000093270000}"/>
    <cellStyle name="Input 9 2 7 6" xfId="10564" xr:uid="{00000000-0005-0000-0000-000094270000}"/>
    <cellStyle name="Input 9 2 7 6 2" xfId="10565" xr:uid="{00000000-0005-0000-0000-000095270000}"/>
    <cellStyle name="Input 9 2 7 7" xfId="10566" xr:uid="{00000000-0005-0000-0000-000096270000}"/>
    <cellStyle name="Input 9 2 7 7 2" xfId="10567" xr:uid="{00000000-0005-0000-0000-000097270000}"/>
    <cellStyle name="Input 9 2 7 8" xfId="10568" xr:uid="{00000000-0005-0000-0000-000098270000}"/>
    <cellStyle name="Input 9 2 7 8 2" xfId="10569" xr:uid="{00000000-0005-0000-0000-000099270000}"/>
    <cellStyle name="Input 9 2 7 9" xfId="10570" xr:uid="{00000000-0005-0000-0000-00009A270000}"/>
    <cellStyle name="Input 9 2 7 9 2" xfId="10571" xr:uid="{00000000-0005-0000-0000-00009B270000}"/>
    <cellStyle name="Input 9 2 8" xfId="10572" xr:uid="{00000000-0005-0000-0000-00009C270000}"/>
    <cellStyle name="Input 9 2 8 10" xfId="10573" xr:uid="{00000000-0005-0000-0000-00009D270000}"/>
    <cellStyle name="Input 9 2 8 10 2" xfId="10574" xr:uid="{00000000-0005-0000-0000-00009E270000}"/>
    <cellStyle name="Input 9 2 8 11" xfId="10575" xr:uid="{00000000-0005-0000-0000-00009F270000}"/>
    <cellStyle name="Input 9 2 8 11 2" xfId="10576" xr:uid="{00000000-0005-0000-0000-0000A0270000}"/>
    <cellStyle name="Input 9 2 8 12" xfId="10577" xr:uid="{00000000-0005-0000-0000-0000A1270000}"/>
    <cellStyle name="Input 9 2 8 12 2" xfId="10578" xr:uid="{00000000-0005-0000-0000-0000A2270000}"/>
    <cellStyle name="Input 9 2 8 13" xfId="10579" xr:uid="{00000000-0005-0000-0000-0000A3270000}"/>
    <cellStyle name="Input 9 2 8 13 2" xfId="10580" xr:uid="{00000000-0005-0000-0000-0000A4270000}"/>
    <cellStyle name="Input 9 2 8 14" xfId="10581" xr:uid="{00000000-0005-0000-0000-0000A5270000}"/>
    <cellStyle name="Input 9 2 8 14 2" xfId="10582" xr:uid="{00000000-0005-0000-0000-0000A6270000}"/>
    <cellStyle name="Input 9 2 8 15" xfId="10583" xr:uid="{00000000-0005-0000-0000-0000A7270000}"/>
    <cellStyle name="Input 9 2 8 15 2" xfId="10584" xr:uid="{00000000-0005-0000-0000-0000A8270000}"/>
    <cellStyle name="Input 9 2 8 16" xfId="10585" xr:uid="{00000000-0005-0000-0000-0000A9270000}"/>
    <cellStyle name="Input 9 2 8 16 2" xfId="10586" xr:uid="{00000000-0005-0000-0000-0000AA270000}"/>
    <cellStyle name="Input 9 2 8 17" xfId="10587" xr:uid="{00000000-0005-0000-0000-0000AB270000}"/>
    <cellStyle name="Input 9 2 8 17 2" xfId="10588" xr:uid="{00000000-0005-0000-0000-0000AC270000}"/>
    <cellStyle name="Input 9 2 8 18" xfId="10589" xr:uid="{00000000-0005-0000-0000-0000AD270000}"/>
    <cellStyle name="Input 9 2 8 2" xfId="10590" xr:uid="{00000000-0005-0000-0000-0000AE270000}"/>
    <cellStyle name="Input 9 2 8 2 10" xfId="10591" xr:uid="{00000000-0005-0000-0000-0000AF270000}"/>
    <cellStyle name="Input 9 2 8 2 10 2" xfId="10592" xr:uid="{00000000-0005-0000-0000-0000B0270000}"/>
    <cellStyle name="Input 9 2 8 2 11" xfId="10593" xr:uid="{00000000-0005-0000-0000-0000B1270000}"/>
    <cellStyle name="Input 9 2 8 2 11 2" xfId="10594" xr:uid="{00000000-0005-0000-0000-0000B2270000}"/>
    <cellStyle name="Input 9 2 8 2 12" xfId="10595" xr:uid="{00000000-0005-0000-0000-0000B3270000}"/>
    <cellStyle name="Input 9 2 8 2 12 2" xfId="10596" xr:uid="{00000000-0005-0000-0000-0000B4270000}"/>
    <cellStyle name="Input 9 2 8 2 13" xfId="10597" xr:uid="{00000000-0005-0000-0000-0000B5270000}"/>
    <cellStyle name="Input 9 2 8 2 13 2" xfId="10598" xr:uid="{00000000-0005-0000-0000-0000B6270000}"/>
    <cellStyle name="Input 9 2 8 2 14" xfId="10599" xr:uid="{00000000-0005-0000-0000-0000B7270000}"/>
    <cellStyle name="Input 9 2 8 2 14 2" xfId="10600" xr:uid="{00000000-0005-0000-0000-0000B8270000}"/>
    <cellStyle name="Input 9 2 8 2 15" xfId="10601" xr:uid="{00000000-0005-0000-0000-0000B9270000}"/>
    <cellStyle name="Input 9 2 8 2 15 2" xfId="10602" xr:uid="{00000000-0005-0000-0000-0000BA270000}"/>
    <cellStyle name="Input 9 2 8 2 16" xfId="10603" xr:uid="{00000000-0005-0000-0000-0000BB270000}"/>
    <cellStyle name="Input 9 2 8 2 16 2" xfId="10604" xr:uid="{00000000-0005-0000-0000-0000BC270000}"/>
    <cellStyle name="Input 9 2 8 2 17" xfId="10605" xr:uid="{00000000-0005-0000-0000-0000BD270000}"/>
    <cellStyle name="Input 9 2 8 2 17 2" xfId="10606" xr:uid="{00000000-0005-0000-0000-0000BE270000}"/>
    <cellStyle name="Input 9 2 8 2 18" xfId="10607" xr:uid="{00000000-0005-0000-0000-0000BF270000}"/>
    <cellStyle name="Input 9 2 8 2 2" xfId="10608" xr:uid="{00000000-0005-0000-0000-0000C0270000}"/>
    <cellStyle name="Input 9 2 8 2 2 2" xfId="10609" xr:uid="{00000000-0005-0000-0000-0000C1270000}"/>
    <cellStyle name="Input 9 2 8 2 3" xfId="10610" xr:uid="{00000000-0005-0000-0000-0000C2270000}"/>
    <cellStyle name="Input 9 2 8 2 3 2" xfId="10611" xr:uid="{00000000-0005-0000-0000-0000C3270000}"/>
    <cellStyle name="Input 9 2 8 2 4" xfId="10612" xr:uid="{00000000-0005-0000-0000-0000C4270000}"/>
    <cellStyle name="Input 9 2 8 2 4 2" xfId="10613" xr:uid="{00000000-0005-0000-0000-0000C5270000}"/>
    <cellStyle name="Input 9 2 8 2 5" xfId="10614" xr:uid="{00000000-0005-0000-0000-0000C6270000}"/>
    <cellStyle name="Input 9 2 8 2 5 2" xfId="10615" xr:uid="{00000000-0005-0000-0000-0000C7270000}"/>
    <cellStyle name="Input 9 2 8 2 6" xfId="10616" xr:uid="{00000000-0005-0000-0000-0000C8270000}"/>
    <cellStyle name="Input 9 2 8 2 6 2" xfId="10617" xr:uid="{00000000-0005-0000-0000-0000C9270000}"/>
    <cellStyle name="Input 9 2 8 2 7" xfId="10618" xr:uid="{00000000-0005-0000-0000-0000CA270000}"/>
    <cellStyle name="Input 9 2 8 2 7 2" xfId="10619" xr:uid="{00000000-0005-0000-0000-0000CB270000}"/>
    <cellStyle name="Input 9 2 8 2 8" xfId="10620" xr:uid="{00000000-0005-0000-0000-0000CC270000}"/>
    <cellStyle name="Input 9 2 8 2 8 2" xfId="10621" xr:uid="{00000000-0005-0000-0000-0000CD270000}"/>
    <cellStyle name="Input 9 2 8 2 9" xfId="10622" xr:uid="{00000000-0005-0000-0000-0000CE270000}"/>
    <cellStyle name="Input 9 2 8 2 9 2" xfId="10623" xr:uid="{00000000-0005-0000-0000-0000CF270000}"/>
    <cellStyle name="Input 9 2 8 3" xfId="10624" xr:uid="{00000000-0005-0000-0000-0000D0270000}"/>
    <cellStyle name="Input 9 2 8 3 10" xfId="10625" xr:uid="{00000000-0005-0000-0000-0000D1270000}"/>
    <cellStyle name="Input 9 2 8 3 10 2" xfId="10626" xr:uid="{00000000-0005-0000-0000-0000D2270000}"/>
    <cellStyle name="Input 9 2 8 3 11" xfId="10627" xr:uid="{00000000-0005-0000-0000-0000D3270000}"/>
    <cellStyle name="Input 9 2 8 3 11 2" xfId="10628" xr:uid="{00000000-0005-0000-0000-0000D4270000}"/>
    <cellStyle name="Input 9 2 8 3 12" xfId="10629" xr:uid="{00000000-0005-0000-0000-0000D5270000}"/>
    <cellStyle name="Input 9 2 8 3 12 2" xfId="10630" xr:uid="{00000000-0005-0000-0000-0000D6270000}"/>
    <cellStyle name="Input 9 2 8 3 13" xfId="10631" xr:uid="{00000000-0005-0000-0000-0000D7270000}"/>
    <cellStyle name="Input 9 2 8 3 13 2" xfId="10632" xr:uid="{00000000-0005-0000-0000-0000D8270000}"/>
    <cellStyle name="Input 9 2 8 3 14" xfId="10633" xr:uid="{00000000-0005-0000-0000-0000D9270000}"/>
    <cellStyle name="Input 9 2 8 3 14 2" xfId="10634" xr:uid="{00000000-0005-0000-0000-0000DA270000}"/>
    <cellStyle name="Input 9 2 8 3 15" xfId="10635" xr:uid="{00000000-0005-0000-0000-0000DB270000}"/>
    <cellStyle name="Input 9 2 8 3 15 2" xfId="10636" xr:uid="{00000000-0005-0000-0000-0000DC270000}"/>
    <cellStyle name="Input 9 2 8 3 16" xfId="10637" xr:uid="{00000000-0005-0000-0000-0000DD270000}"/>
    <cellStyle name="Input 9 2 8 3 2" xfId="10638" xr:uid="{00000000-0005-0000-0000-0000DE270000}"/>
    <cellStyle name="Input 9 2 8 3 2 2" xfId="10639" xr:uid="{00000000-0005-0000-0000-0000DF270000}"/>
    <cellStyle name="Input 9 2 8 3 3" xfId="10640" xr:uid="{00000000-0005-0000-0000-0000E0270000}"/>
    <cellStyle name="Input 9 2 8 3 3 2" xfId="10641" xr:uid="{00000000-0005-0000-0000-0000E1270000}"/>
    <cellStyle name="Input 9 2 8 3 4" xfId="10642" xr:uid="{00000000-0005-0000-0000-0000E2270000}"/>
    <cellStyle name="Input 9 2 8 3 4 2" xfId="10643" xr:uid="{00000000-0005-0000-0000-0000E3270000}"/>
    <cellStyle name="Input 9 2 8 3 5" xfId="10644" xr:uid="{00000000-0005-0000-0000-0000E4270000}"/>
    <cellStyle name="Input 9 2 8 3 5 2" xfId="10645" xr:uid="{00000000-0005-0000-0000-0000E5270000}"/>
    <cellStyle name="Input 9 2 8 3 6" xfId="10646" xr:uid="{00000000-0005-0000-0000-0000E6270000}"/>
    <cellStyle name="Input 9 2 8 3 6 2" xfId="10647" xr:uid="{00000000-0005-0000-0000-0000E7270000}"/>
    <cellStyle name="Input 9 2 8 3 7" xfId="10648" xr:uid="{00000000-0005-0000-0000-0000E8270000}"/>
    <cellStyle name="Input 9 2 8 3 7 2" xfId="10649" xr:uid="{00000000-0005-0000-0000-0000E9270000}"/>
    <cellStyle name="Input 9 2 8 3 8" xfId="10650" xr:uid="{00000000-0005-0000-0000-0000EA270000}"/>
    <cellStyle name="Input 9 2 8 3 8 2" xfId="10651" xr:uid="{00000000-0005-0000-0000-0000EB270000}"/>
    <cellStyle name="Input 9 2 8 3 9" xfId="10652" xr:uid="{00000000-0005-0000-0000-0000EC270000}"/>
    <cellStyle name="Input 9 2 8 3 9 2" xfId="10653" xr:uid="{00000000-0005-0000-0000-0000ED270000}"/>
    <cellStyle name="Input 9 2 8 4" xfId="10654" xr:uid="{00000000-0005-0000-0000-0000EE270000}"/>
    <cellStyle name="Input 9 2 8 4 10" xfId="10655" xr:uid="{00000000-0005-0000-0000-0000EF270000}"/>
    <cellStyle name="Input 9 2 8 4 10 2" xfId="10656" xr:uid="{00000000-0005-0000-0000-0000F0270000}"/>
    <cellStyle name="Input 9 2 8 4 11" xfId="10657" xr:uid="{00000000-0005-0000-0000-0000F1270000}"/>
    <cellStyle name="Input 9 2 8 4 11 2" xfId="10658" xr:uid="{00000000-0005-0000-0000-0000F2270000}"/>
    <cellStyle name="Input 9 2 8 4 12" xfId="10659" xr:uid="{00000000-0005-0000-0000-0000F3270000}"/>
    <cellStyle name="Input 9 2 8 4 12 2" xfId="10660" xr:uid="{00000000-0005-0000-0000-0000F4270000}"/>
    <cellStyle name="Input 9 2 8 4 13" xfId="10661" xr:uid="{00000000-0005-0000-0000-0000F5270000}"/>
    <cellStyle name="Input 9 2 8 4 13 2" xfId="10662" xr:uid="{00000000-0005-0000-0000-0000F6270000}"/>
    <cellStyle name="Input 9 2 8 4 14" xfId="10663" xr:uid="{00000000-0005-0000-0000-0000F7270000}"/>
    <cellStyle name="Input 9 2 8 4 14 2" xfId="10664" xr:uid="{00000000-0005-0000-0000-0000F8270000}"/>
    <cellStyle name="Input 9 2 8 4 15" xfId="10665" xr:uid="{00000000-0005-0000-0000-0000F9270000}"/>
    <cellStyle name="Input 9 2 8 4 15 2" xfId="10666" xr:uid="{00000000-0005-0000-0000-0000FA270000}"/>
    <cellStyle name="Input 9 2 8 4 16" xfId="10667" xr:uid="{00000000-0005-0000-0000-0000FB270000}"/>
    <cellStyle name="Input 9 2 8 4 2" xfId="10668" xr:uid="{00000000-0005-0000-0000-0000FC270000}"/>
    <cellStyle name="Input 9 2 8 4 2 2" xfId="10669" xr:uid="{00000000-0005-0000-0000-0000FD270000}"/>
    <cellStyle name="Input 9 2 8 4 3" xfId="10670" xr:uid="{00000000-0005-0000-0000-0000FE270000}"/>
    <cellStyle name="Input 9 2 8 4 3 2" xfId="10671" xr:uid="{00000000-0005-0000-0000-0000FF270000}"/>
    <cellStyle name="Input 9 2 8 4 4" xfId="10672" xr:uid="{00000000-0005-0000-0000-000000280000}"/>
    <cellStyle name="Input 9 2 8 4 4 2" xfId="10673" xr:uid="{00000000-0005-0000-0000-000001280000}"/>
    <cellStyle name="Input 9 2 8 4 5" xfId="10674" xr:uid="{00000000-0005-0000-0000-000002280000}"/>
    <cellStyle name="Input 9 2 8 4 5 2" xfId="10675" xr:uid="{00000000-0005-0000-0000-000003280000}"/>
    <cellStyle name="Input 9 2 8 4 6" xfId="10676" xr:uid="{00000000-0005-0000-0000-000004280000}"/>
    <cellStyle name="Input 9 2 8 4 6 2" xfId="10677" xr:uid="{00000000-0005-0000-0000-000005280000}"/>
    <cellStyle name="Input 9 2 8 4 7" xfId="10678" xr:uid="{00000000-0005-0000-0000-000006280000}"/>
    <cellStyle name="Input 9 2 8 4 7 2" xfId="10679" xr:uid="{00000000-0005-0000-0000-000007280000}"/>
    <cellStyle name="Input 9 2 8 4 8" xfId="10680" xr:uid="{00000000-0005-0000-0000-000008280000}"/>
    <cellStyle name="Input 9 2 8 4 8 2" xfId="10681" xr:uid="{00000000-0005-0000-0000-000009280000}"/>
    <cellStyle name="Input 9 2 8 4 9" xfId="10682" xr:uid="{00000000-0005-0000-0000-00000A280000}"/>
    <cellStyle name="Input 9 2 8 4 9 2" xfId="10683" xr:uid="{00000000-0005-0000-0000-00000B280000}"/>
    <cellStyle name="Input 9 2 8 5" xfId="10684" xr:uid="{00000000-0005-0000-0000-00000C280000}"/>
    <cellStyle name="Input 9 2 8 5 10" xfId="10685" xr:uid="{00000000-0005-0000-0000-00000D280000}"/>
    <cellStyle name="Input 9 2 8 5 10 2" xfId="10686" xr:uid="{00000000-0005-0000-0000-00000E280000}"/>
    <cellStyle name="Input 9 2 8 5 11" xfId="10687" xr:uid="{00000000-0005-0000-0000-00000F280000}"/>
    <cellStyle name="Input 9 2 8 5 11 2" xfId="10688" xr:uid="{00000000-0005-0000-0000-000010280000}"/>
    <cellStyle name="Input 9 2 8 5 12" xfId="10689" xr:uid="{00000000-0005-0000-0000-000011280000}"/>
    <cellStyle name="Input 9 2 8 5 12 2" xfId="10690" xr:uid="{00000000-0005-0000-0000-000012280000}"/>
    <cellStyle name="Input 9 2 8 5 13" xfId="10691" xr:uid="{00000000-0005-0000-0000-000013280000}"/>
    <cellStyle name="Input 9 2 8 5 13 2" xfId="10692" xr:uid="{00000000-0005-0000-0000-000014280000}"/>
    <cellStyle name="Input 9 2 8 5 14" xfId="10693" xr:uid="{00000000-0005-0000-0000-000015280000}"/>
    <cellStyle name="Input 9 2 8 5 2" xfId="10694" xr:uid="{00000000-0005-0000-0000-000016280000}"/>
    <cellStyle name="Input 9 2 8 5 2 2" xfId="10695" xr:uid="{00000000-0005-0000-0000-000017280000}"/>
    <cellStyle name="Input 9 2 8 5 3" xfId="10696" xr:uid="{00000000-0005-0000-0000-000018280000}"/>
    <cellStyle name="Input 9 2 8 5 3 2" xfId="10697" xr:uid="{00000000-0005-0000-0000-000019280000}"/>
    <cellStyle name="Input 9 2 8 5 4" xfId="10698" xr:uid="{00000000-0005-0000-0000-00001A280000}"/>
    <cellStyle name="Input 9 2 8 5 4 2" xfId="10699" xr:uid="{00000000-0005-0000-0000-00001B280000}"/>
    <cellStyle name="Input 9 2 8 5 5" xfId="10700" xr:uid="{00000000-0005-0000-0000-00001C280000}"/>
    <cellStyle name="Input 9 2 8 5 5 2" xfId="10701" xr:uid="{00000000-0005-0000-0000-00001D280000}"/>
    <cellStyle name="Input 9 2 8 5 6" xfId="10702" xr:uid="{00000000-0005-0000-0000-00001E280000}"/>
    <cellStyle name="Input 9 2 8 5 6 2" xfId="10703" xr:uid="{00000000-0005-0000-0000-00001F280000}"/>
    <cellStyle name="Input 9 2 8 5 7" xfId="10704" xr:uid="{00000000-0005-0000-0000-000020280000}"/>
    <cellStyle name="Input 9 2 8 5 7 2" xfId="10705" xr:uid="{00000000-0005-0000-0000-000021280000}"/>
    <cellStyle name="Input 9 2 8 5 8" xfId="10706" xr:uid="{00000000-0005-0000-0000-000022280000}"/>
    <cellStyle name="Input 9 2 8 5 8 2" xfId="10707" xr:uid="{00000000-0005-0000-0000-000023280000}"/>
    <cellStyle name="Input 9 2 8 5 9" xfId="10708" xr:uid="{00000000-0005-0000-0000-000024280000}"/>
    <cellStyle name="Input 9 2 8 5 9 2" xfId="10709" xr:uid="{00000000-0005-0000-0000-000025280000}"/>
    <cellStyle name="Input 9 2 8 6" xfId="10710" xr:uid="{00000000-0005-0000-0000-000026280000}"/>
    <cellStyle name="Input 9 2 8 6 2" xfId="10711" xr:uid="{00000000-0005-0000-0000-000027280000}"/>
    <cellStyle name="Input 9 2 8 7" xfId="10712" xr:uid="{00000000-0005-0000-0000-000028280000}"/>
    <cellStyle name="Input 9 2 8 7 2" xfId="10713" xr:uid="{00000000-0005-0000-0000-000029280000}"/>
    <cellStyle name="Input 9 2 8 8" xfId="10714" xr:uid="{00000000-0005-0000-0000-00002A280000}"/>
    <cellStyle name="Input 9 2 8 8 2" xfId="10715" xr:uid="{00000000-0005-0000-0000-00002B280000}"/>
    <cellStyle name="Input 9 2 8 9" xfId="10716" xr:uid="{00000000-0005-0000-0000-00002C280000}"/>
    <cellStyle name="Input 9 2 8 9 2" xfId="10717" xr:uid="{00000000-0005-0000-0000-00002D280000}"/>
    <cellStyle name="Input 9 2 9" xfId="10718" xr:uid="{00000000-0005-0000-0000-00002E280000}"/>
    <cellStyle name="Input 9 2 9 10" xfId="10719" xr:uid="{00000000-0005-0000-0000-00002F280000}"/>
    <cellStyle name="Input 9 2 9 10 2" xfId="10720" xr:uid="{00000000-0005-0000-0000-000030280000}"/>
    <cellStyle name="Input 9 2 9 11" xfId="10721" xr:uid="{00000000-0005-0000-0000-000031280000}"/>
    <cellStyle name="Input 9 2 9 11 2" xfId="10722" xr:uid="{00000000-0005-0000-0000-000032280000}"/>
    <cellStyle name="Input 9 2 9 12" xfId="10723" xr:uid="{00000000-0005-0000-0000-000033280000}"/>
    <cellStyle name="Input 9 2 9 12 2" xfId="10724" xr:uid="{00000000-0005-0000-0000-000034280000}"/>
    <cellStyle name="Input 9 2 9 13" xfId="10725" xr:uid="{00000000-0005-0000-0000-000035280000}"/>
    <cellStyle name="Input 9 2 9 13 2" xfId="10726" xr:uid="{00000000-0005-0000-0000-000036280000}"/>
    <cellStyle name="Input 9 2 9 14" xfId="10727" xr:uid="{00000000-0005-0000-0000-000037280000}"/>
    <cellStyle name="Input 9 2 9 14 2" xfId="10728" xr:uid="{00000000-0005-0000-0000-000038280000}"/>
    <cellStyle name="Input 9 2 9 15" xfId="10729" xr:uid="{00000000-0005-0000-0000-000039280000}"/>
    <cellStyle name="Input 9 2 9 15 2" xfId="10730" xr:uid="{00000000-0005-0000-0000-00003A280000}"/>
    <cellStyle name="Input 9 2 9 16" xfId="10731" xr:uid="{00000000-0005-0000-0000-00003B280000}"/>
    <cellStyle name="Input 9 2 9 16 2" xfId="10732" xr:uid="{00000000-0005-0000-0000-00003C280000}"/>
    <cellStyle name="Input 9 2 9 17" xfId="10733" xr:uid="{00000000-0005-0000-0000-00003D280000}"/>
    <cellStyle name="Input 9 2 9 17 2" xfId="10734" xr:uid="{00000000-0005-0000-0000-00003E280000}"/>
    <cellStyle name="Input 9 2 9 18" xfId="10735" xr:uid="{00000000-0005-0000-0000-00003F280000}"/>
    <cellStyle name="Input 9 2 9 2" xfId="10736" xr:uid="{00000000-0005-0000-0000-000040280000}"/>
    <cellStyle name="Input 9 2 9 2 2" xfId="10737" xr:uid="{00000000-0005-0000-0000-000041280000}"/>
    <cellStyle name="Input 9 2 9 3" xfId="10738" xr:uid="{00000000-0005-0000-0000-000042280000}"/>
    <cellStyle name="Input 9 2 9 3 2" xfId="10739" xr:uid="{00000000-0005-0000-0000-000043280000}"/>
    <cellStyle name="Input 9 2 9 4" xfId="10740" xr:uid="{00000000-0005-0000-0000-000044280000}"/>
    <cellStyle name="Input 9 2 9 4 2" xfId="10741" xr:uid="{00000000-0005-0000-0000-000045280000}"/>
    <cellStyle name="Input 9 2 9 5" xfId="10742" xr:uid="{00000000-0005-0000-0000-000046280000}"/>
    <cellStyle name="Input 9 2 9 5 2" xfId="10743" xr:uid="{00000000-0005-0000-0000-000047280000}"/>
    <cellStyle name="Input 9 2 9 6" xfId="10744" xr:uid="{00000000-0005-0000-0000-000048280000}"/>
    <cellStyle name="Input 9 2 9 6 2" xfId="10745" xr:uid="{00000000-0005-0000-0000-000049280000}"/>
    <cellStyle name="Input 9 2 9 7" xfId="10746" xr:uid="{00000000-0005-0000-0000-00004A280000}"/>
    <cellStyle name="Input 9 2 9 7 2" xfId="10747" xr:uid="{00000000-0005-0000-0000-00004B280000}"/>
    <cellStyle name="Input 9 2 9 8" xfId="10748" xr:uid="{00000000-0005-0000-0000-00004C280000}"/>
    <cellStyle name="Input 9 2 9 8 2" xfId="10749" xr:uid="{00000000-0005-0000-0000-00004D280000}"/>
    <cellStyle name="Input 9 2 9 9" xfId="10750" xr:uid="{00000000-0005-0000-0000-00004E280000}"/>
    <cellStyle name="Input 9 2 9 9 2" xfId="10751" xr:uid="{00000000-0005-0000-0000-00004F280000}"/>
    <cellStyle name="Input 9 20" xfId="10752" xr:uid="{00000000-0005-0000-0000-000050280000}"/>
    <cellStyle name="Input 9 20 2" xfId="10753" xr:uid="{00000000-0005-0000-0000-000051280000}"/>
    <cellStyle name="Input 9 21" xfId="10754" xr:uid="{00000000-0005-0000-0000-000052280000}"/>
    <cellStyle name="Input 9 21 2" xfId="10755" xr:uid="{00000000-0005-0000-0000-000053280000}"/>
    <cellStyle name="Input 9 22" xfId="10756" xr:uid="{00000000-0005-0000-0000-000054280000}"/>
    <cellStyle name="Input 9 22 2" xfId="10757" xr:uid="{00000000-0005-0000-0000-000055280000}"/>
    <cellStyle name="Input 9 23" xfId="10758" xr:uid="{00000000-0005-0000-0000-000056280000}"/>
    <cellStyle name="Input 9 23 2" xfId="10759" xr:uid="{00000000-0005-0000-0000-000057280000}"/>
    <cellStyle name="Input 9 24" xfId="10760" xr:uid="{00000000-0005-0000-0000-000058280000}"/>
    <cellStyle name="Input 9 24 2" xfId="10761" xr:uid="{00000000-0005-0000-0000-000059280000}"/>
    <cellStyle name="Input 9 25" xfId="10762" xr:uid="{00000000-0005-0000-0000-00005A280000}"/>
    <cellStyle name="Input 9 25 2" xfId="10763" xr:uid="{00000000-0005-0000-0000-00005B280000}"/>
    <cellStyle name="Input 9 26" xfId="10764" xr:uid="{00000000-0005-0000-0000-00005C280000}"/>
    <cellStyle name="Input 9 26 2" xfId="10765" xr:uid="{00000000-0005-0000-0000-00005D280000}"/>
    <cellStyle name="Input 9 27" xfId="10766" xr:uid="{00000000-0005-0000-0000-00005E280000}"/>
    <cellStyle name="Input 9 27 2" xfId="10767" xr:uid="{00000000-0005-0000-0000-00005F280000}"/>
    <cellStyle name="Input 9 28" xfId="10768" xr:uid="{00000000-0005-0000-0000-000060280000}"/>
    <cellStyle name="Input 9 3" xfId="10769" xr:uid="{00000000-0005-0000-0000-000061280000}"/>
    <cellStyle name="Input 9 3 10" xfId="10770" xr:uid="{00000000-0005-0000-0000-000062280000}"/>
    <cellStyle name="Input 9 3 10 2" xfId="10771" xr:uid="{00000000-0005-0000-0000-000063280000}"/>
    <cellStyle name="Input 9 3 11" xfId="10772" xr:uid="{00000000-0005-0000-0000-000064280000}"/>
    <cellStyle name="Input 9 3 11 2" xfId="10773" xr:uid="{00000000-0005-0000-0000-000065280000}"/>
    <cellStyle name="Input 9 3 12" xfId="10774" xr:uid="{00000000-0005-0000-0000-000066280000}"/>
    <cellStyle name="Input 9 3 12 2" xfId="10775" xr:uid="{00000000-0005-0000-0000-000067280000}"/>
    <cellStyle name="Input 9 3 13" xfId="10776" xr:uid="{00000000-0005-0000-0000-000068280000}"/>
    <cellStyle name="Input 9 3 13 2" xfId="10777" xr:uid="{00000000-0005-0000-0000-000069280000}"/>
    <cellStyle name="Input 9 3 14" xfId="10778" xr:uid="{00000000-0005-0000-0000-00006A280000}"/>
    <cellStyle name="Input 9 3 14 2" xfId="10779" xr:uid="{00000000-0005-0000-0000-00006B280000}"/>
    <cellStyle name="Input 9 3 15" xfId="10780" xr:uid="{00000000-0005-0000-0000-00006C280000}"/>
    <cellStyle name="Input 9 3 15 2" xfId="10781" xr:uid="{00000000-0005-0000-0000-00006D280000}"/>
    <cellStyle name="Input 9 3 16" xfId="10782" xr:uid="{00000000-0005-0000-0000-00006E280000}"/>
    <cellStyle name="Input 9 3 16 2" xfId="10783" xr:uid="{00000000-0005-0000-0000-00006F280000}"/>
    <cellStyle name="Input 9 3 17" xfId="10784" xr:uid="{00000000-0005-0000-0000-000070280000}"/>
    <cellStyle name="Input 9 3 17 2" xfId="10785" xr:uid="{00000000-0005-0000-0000-000071280000}"/>
    <cellStyle name="Input 9 3 18" xfId="10786" xr:uid="{00000000-0005-0000-0000-000072280000}"/>
    <cellStyle name="Input 9 3 18 2" xfId="10787" xr:uid="{00000000-0005-0000-0000-000073280000}"/>
    <cellStyle name="Input 9 3 19" xfId="10788" xr:uid="{00000000-0005-0000-0000-000074280000}"/>
    <cellStyle name="Input 9 3 19 2" xfId="10789" xr:uid="{00000000-0005-0000-0000-000075280000}"/>
    <cellStyle name="Input 9 3 2" xfId="10790" xr:uid="{00000000-0005-0000-0000-000076280000}"/>
    <cellStyle name="Input 9 3 2 10" xfId="10791" xr:uid="{00000000-0005-0000-0000-000077280000}"/>
    <cellStyle name="Input 9 3 2 10 2" xfId="10792" xr:uid="{00000000-0005-0000-0000-000078280000}"/>
    <cellStyle name="Input 9 3 2 11" xfId="10793" xr:uid="{00000000-0005-0000-0000-000079280000}"/>
    <cellStyle name="Input 9 3 2 11 2" xfId="10794" xr:uid="{00000000-0005-0000-0000-00007A280000}"/>
    <cellStyle name="Input 9 3 2 12" xfId="10795" xr:uid="{00000000-0005-0000-0000-00007B280000}"/>
    <cellStyle name="Input 9 3 2 12 2" xfId="10796" xr:uid="{00000000-0005-0000-0000-00007C280000}"/>
    <cellStyle name="Input 9 3 2 13" xfId="10797" xr:uid="{00000000-0005-0000-0000-00007D280000}"/>
    <cellStyle name="Input 9 3 2 13 2" xfId="10798" xr:uid="{00000000-0005-0000-0000-00007E280000}"/>
    <cellStyle name="Input 9 3 2 14" xfId="10799" xr:uid="{00000000-0005-0000-0000-00007F280000}"/>
    <cellStyle name="Input 9 3 2 14 2" xfId="10800" xr:uid="{00000000-0005-0000-0000-000080280000}"/>
    <cellStyle name="Input 9 3 2 15" xfId="10801" xr:uid="{00000000-0005-0000-0000-000081280000}"/>
    <cellStyle name="Input 9 3 2 15 2" xfId="10802" xr:uid="{00000000-0005-0000-0000-000082280000}"/>
    <cellStyle name="Input 9 3 2 16" xfId="10803" xr:uid="{00000000-0005-0000-0000-000083280000}"/>
    <cellStyle name="Input 9 3 2 16 2" xfId="10804" xr:uid="{00000000-0005-0000-0000-000084280000}"/>
    <cellStyle name="Input 9 3 2 17" xfId="10805" xr:uid="{00000000-0005-0000-0000-000085280000}"/>
    <cellStyle name="Input 9 3 2 17 2" xfId="10806" xr:uid="{00000000-0005-0000-0000-000086280000}"/>
    <cellStyle name="Input 9 3 2 18" xfId="10807" xr:uid="{00000000-0005-0000-0000-000087280000}"/>
    <cellStyle name="Input 9 3 2 18 2" xfId="10808" xr:uid="{00000000-0005-0000-0000-000088280000}"/>
    <cellStyle name="Input 9 3 2 19" xfId="10809" xr:uid="{00000000-0005-0000-0000-000089280000}"/>
    <cellStyle name="Input 9 3 2 2" xfId="10810" xr:uid="{00000000-0005-0000-0000-00008A280000}"/>
    <cellStyle name="Input 9 3 2 2 2" xfId="10811" xr:uid="{00000000-0005-0000-0000-00008B280000}"/>
    <cellStyle name="Input 9 3 2 3" xfId="10812" xr:uid="{00000000-0005-0000-0000-00008C280000}"/>
    <cellStyle name="Input 9 3 2 3 2" xfId="10813" xr:uid="{00000000-0005-0000-0000-00008D280000}"/>
    <cellStyle name="Input 9 3 2 4" xfId="10814" xr:uid="{00000000-0005-0000-0000-00008E280000}"/>
    <cellStyle name="Input 9 3 2 4 2" xfId="10815" xr:uid="{00000000-0005-0000-0000-00008F280000}"/>
    <cellStyle name="Input 9 3 2 5" xfId="10816" xr:uid="{00000000-0005-0000-0000-000090280000}"/>
    <cellStyle name="Input 9 3 2 5 2" xfId="10817" xr:uid="{00000000-0005-0000-0000-000091280000}"/>
    <cellStyle name="Input 9 3 2 6" xfId="10818" xr:uid="{00000000-0005-0000-0000-000092280000}"/>
    <cellStyle name="Input 9 3 2 6 2" xfId="10819" xr:uid="{00000000-0005-0000-0000-000093280000}"/>
    <cellStyle name="Input 9 3 2 7" xfId="10820" xr:uid="{00000000-0005-0000-0000-000094280000}"/>
    <cellStyle name="Input 9 3 2 7 2" xfId="10821" xr:uid="{00000000-0005-0000-0000-000095280000}"/>
    <cellStyle name="Input 9 3 2 8" xfId="10822" xr:uid="{00000000-0005-0000-0000-000096280000}"/>
    <cellStyle name="Input 9 3 2 8 2" xfId="10823" xr:uid="{00000000-0005-0000-0000-000097280000}"/>
    <cellStyle name="Input 9 3 2 9" xfId="10824" xr:uid="{00000000-0005-0000-0000-000098280000}"/>
    <cellStyle name="Input 9 3 2 9 2" xfId="10825" xr:uid="{00000000-0005-0000-0000-000099280000}"/>
    <cellStyle name="Input 9 3 20" xfId="10826" xr:uid="{00000000-0005-0000-0000-00009A280000}"/>
    <cellStyle name="Input 9 3 3" xfId="10827" xr:uid="{00000000-0005-0000-0000-00009B280000}"/>
    <cellStyle name="Input 9 3 3 10" xfId="10828" xr:uid="{00000000-0005-0000-0000-00009C280000}"/>
    <cellStyle name="Input 9 3 3 10 2" xfId="10829" xr:uid="{00000000-0005-0000-0000-00009D280000}"/>
    <cellStyle name="Input 9 3 3 11" xfId="10830" xr:uid="{00000000-0005-0000-0000-00009E280000}"/>
    <cellStyle name="Input 9 3 3 11 2" xfId="10831" xr:uid="{00000000-0005-0000-0000-00009F280000}"/>
    <cellStyle name="Input 9 3 3 12" xfId="10832" xr:uid="{00000000-0005-0000-0000-0000A0280000}"/>
    <cellStyle name="Input 9 3 3 12 2" xfId="10833" xr:uid="{00000000-0005-0000-0000-0000A1280000}"/>
    <cellStyle name="Input 9 3 3 13" xfId="10834" xr:uid="{00000000-0005-0000-0000-0000A2280000}"/>
    <cellStyle name="Input 9 3 3 13 2" xfId="10835" xr:uid="{00000000-0005-0000-0000-0000A3280000}"/>
    <cellStyle name="Input 9 3 3 14" xfId="10836" xr:uid="{00000000-0005-0000-0000-0000A4280000}"/>
    <cellStyle name="Input 9 3 3 14 2" xfId="10837" xr:uid="{00000000-0005-0000-0000-0000A5280000}"/>
    <cellStyle name="Input 9 3 3 15" xfId="10838" xr:uid="{00000000-0005-0000-0000-0000A6280000}"/>
    <cellStyle name="Input 9 3 3 15 2" xfId="10839" xr:uid="{00000000-0005-0000-0000-0000A7280000}"/>
    <cellStyle name="Input 9 3 3 16" xfId="10840" xr:uid="{00000000-0005-0000-0000-0000A8280000}"/>
    <cellStyle name="Input 9 3 3 16 2" xfId="10841" xr:uid="{00000000-0005-0000-0000-0000A9280000}"/>
    <cellStyle name="Input 9 3 3 17" xfId="10842" xr:uid="{00000000-0005-0000-0000-0000AA280000}"/>
    <cellStyle name="Input 9 3 3 17 2" xfId="10843" xr:uid="{00000000-0005-0000-0000-0000AB280000}"/>
    <cellStyle name="Input 9 3 3 18" xfId="10844" xr:uid="{00000000-0005-0000-0000-0000AC280000}"/>
    <cellStyle name="Input 9 3 3 18 2" xfId="10845" xr:uid="{00000000-0005-0000-0000-0000AD280000}"/>
    <cellStyle name="Input 9 3 3 19" xfId="10846" xr:uid="{00000000-0005-0000-0000-0000AE280000}"/>
    <cellStyle name="Input 9 3 3 2" xfId="10847" xr:uid="{00000000-0005-0000-0000-0000AF280000}"/>
    <cellStyle name="Input 9 3 3 2 2" xfId="10848" xr:uid="{00000000-0005-0000-0000-0000B0280000}"/>
    <cellStyle name="Input 9 3 3 3" xfId="10849" xr:uid="{00000000-0005-0000-0000-0000B1280000}"/>
    <cellStyle name="Input 9 3 3 3 2" xfId="10850" xr:uid="{00000000-0005-0000-0000-0000B2280000}"/>
    <cellStyle name="Input 9 3 3 4" xfId="10851" xr:uid="{00000000-0005-0000-0000-0000B3280000}"/>
    <cellStyle name="Input 9 3 3 4 2" xfId="10852" xr:uid="{00000000-0005-0000-0000-0000B4280000}"/>
    <cellStyle name="Input 9 3 3 5" xfId="10853" xr:uid="{00000000-0005-0000-0000-0000B5280000}"/>
    <cellStyle name="Input 9 3 3 5 2" xfId="10854" xr:uid="{00000000-0005-0000-0000-0000B6280000}"/>
    <cellStyle name="Input 9 3 3 6" xfId="10855" xr:uid="{00000000-0005-0000-0000-0000B7280000}"/>
    <cellStyle name="Input 9 3 3 6 2" xfId="10856" xr:uid="{00000000-0005-0000-0000-0000B8280000}"/>
    <cellStyle name="Input 9 3 3 7" xfId="10857" xr:uid="{00000000-0005-0000-0000-0000B9280000}"/>
    <cellStyle name="Input 9 3 3 7 2" xfId="10858" xr:uid="{00000000-0005-0000-0000-0000BA280000}"/>
    <cellStyle name="Input 9 3 3 8" xfId="10859" xr:uid="{00000000-0005-0000-0000-0000BB280000}"/>
    <cellStyle name="Input 9 3 3 8 2" xfId="10860" xr:uid="{00000000-0005-0000-0000-0000BC280000}"/>
    <cellStyle name="Input 9 3 3 9" xfId="10861" xr:uid="{00000000-0005-0000-0000-0000BD280000}"/>
    <cellStyle name="Input 9 3 3 9 2" xfId="10862" xr:uid="{00000000-0005-0000-0000-0000BE280000}"/>
    <cellStyle name="Input 9 3 4" xfId="10863" xr:uid="{00000000-0005-0000-0000-0000BF280000}"/>
    <cellStyle name="Input 9 3 4 10" xfId="10864" xr:uid="{00000000-0005-0000-0000-0000C0280000}"/>
    <cellStyle name="Input 9 3 4 10 2" xfId="10865" xr:uid="{00000000-0005-0000-0000-0000C1280000}"/>
    <cellStyle name="Input 9 3 4 11" xfId="10866" xr:uid="{00000000-0005-0000-0000-0000C2280000}"/>
    <cellStyle name="Input 9 3 4 11 2" xfId="10867" xr:uid="{00000000-0005-0000-0000-0000C3280000}"/>
    <cellStyle name="Input 9 3 4 12" xfId="10868" xr:uid="{00000000-0005-0000-0000-0000C4280000}"/>
    <cellStyle name="Input 9 3 4 12 2" xfId="10869" xr:uid="{00000000-0005-0000-0000-0000C5280000}"/>
    <cellStyle name="Input 9 3 4 13" xfId="10870" xr:uid="{00000000-0005-0000-0000-0000C6280000}"/>
    <cellStyle name="Input 9 3 4 13 2" xfId="10871" xr:uid="{00000000-0005-0000-0000-0000C7280000}"/>
    <cellStyle name="Input 9 3 4 14" xfId="10872" xr:uid="{00000000-0005-0000-0000-0000C8280000}"/>
    <cellStyle name="Input 9 3 4 14 2" xfId="10873" xr:uid="{00000000-0005-0000-0000-0000C9280000}"/>
    <cellStyle name="Input 9 3 4 15" xfId="10874" xr:uid="{00000000-0005-0000-0000-0000CA280000}"/>
    <cellStyle name="Input 9 3 4 15 2" xfId="10875" xr:uid="{00000000-0005-0000-0000-0000CB280000}"/>
    <cellStyle name="Input 9 3 4 16" xfId="10876" xr:uid="{00000000-0005-0000-0000-0000CC280000}"/>
    <cellStyle name="Input 9 3 4 2" xfId="10877" xr:uid="{00000000-0005-0000-0000-0000CD280000}"/>
    <cellStyle name="Input 9 3 4 2 2" xfId="10878" xr:uid="{00000000-0005-0000-0000-0000CE280000}"/>
    <cellStyle name="Input 9 3 4 3" xfId="10879" xr:uid="{00000000-0005-0000-0000-0000CF280000}"/>
    <cellStyle name="Input 9 3 4 3 2" xfId="10880" xr:uid="{00000000-0005-0000-0000-0000D0280000}"/>
    <cellStyle name="Input 9 3 4 4" xfId="10881" xr:uid="{00000000-0005-0000-0000-0000D1280000}"/>
    <cellStyle name="Input 9 3 4 4 2" xfId="10882" xr:uid="{00000000-0005-0000-0000-0000D2280000}"/>
    <cellStyle name="Input 9 3 4 5" xfId="10883" xr:uid="{00000000-0005-0000-0000-0000D3280000}"/>
    <cellStyle name="Input 9 3 4 5 2" xfId="10884" xr:uid="{00000000-0005-0000-0000-0000D4280000}"/>
    <cellStyle name="Input 9 3 4 6" xfId="10885" xr:uid="{00000000-0005-0000-0000-0000D5280000}"/>
    <cellStyle name="Input 9 3 4 6 2" xfId="10886" xr:uid="{00000000-0005-0000-0000-0000D6280000}"/>
    <cellStyle name="Input 9 3 4 7" xfId="10887" xr:uid="{00000000-0005-0000-0000-0000D7280000}"/>
    <cellStyle name="Input 9 3 4 7 2" xfId="10888" xr:uid="{00000000-0005-0000-0000-0000D8280000}"/>
    <cellStyle name="Input 9 3 4 8" xfId="10889" xr:uid="{00000000-0005-0000-0000-0000D9280000}"/>
    <cellStyle name="Input 9 3 4 8 2" xfId="10890" xr:uid="{00000000-0005-0000-0000-0000DA280000}"/>
    <cellStyle name="Input 9 3 4 9" xfId="10891" xr:uid="{00000000-0005-0000-0000-0000DB280000}"/>
    <cellStyle name="Input 9 3 4 9 2" xfId="10892" xr:uid="{00000000-0005-0000-0000-0000DC280000}"/>
    <cellStyle name="Input 9 3 5" xfId="10893" xr:uid="{00000000-0005-0000-0000-0000DD280000}"/>
    <cellStyle name="Input 9 3 5 10" xfId="10894" xr:uid="{00000000-0005-0000-0000-0000DE280000}"/>
    <cellStyle name="Input 9 3 5 10 2" xfId="10895" xr:uid="{00000000-0005-0000-0000-0000DF280000}"/>
    <cellStyle name="Input 9 3 5 11" xfId="10896" xr:uid="{00000000-0005-0000-0000-0000E0280000}"/>
    <cellStyle name="Input 9 3 5 11 2" xfId="10897" xr:uid="{00000000-0005-0000-0000-0000E1280000}"/>
    <cellStyle name="Input 9 3 5 12" xfId="10898" xr:uid="{00000000-0005-0000-0000-0000E2280000}"/>
    <cellStyle name="Input 9 3 5 12 2" xfId="10899" xr:uid="{00000000-0005-0000-0000-0000E3280000}"/>
    <cellStyle name="Input 9 3 5 13" xfId="10900" xr:uid="{00000000-0005-0000-0000-0000E4280000}"/>
    <cellStyle name="Input 9 3 5 13 2" xfId="10901" xr:uid="{00000000-0005-0000-0000-0000E5280000}"/>
    <cellStyle name="Input 9 3 5 14" xfId="10902" xr:uid="{00000000-0005-0000-0000-0000E6280000}"/>
    <cellStyle name="Input 9 3 5 14 2" xfId="10903" xr:uid="{00000000-0005-0000-0000-0000E7280000}"/>
    <cellStyle name="Input 9 3 5 15" xfId="10904" xr:uid="{00000000-0005-0000-0000-0000E8280000}"/>
    <cellStyle name="Input 9 3 5 15 2" xfId="10905" xr:uid="{00000000-0005-0000-0000-0000E9280000}"/>
    <cellStyle name="Input 9 3 5 16" xfId="10906" xr:uid="{00000000-0005-0000-0000-0000EA280000}"/>
    <cellStyle name="Input 9 3 5 2" xfId="10907" xr:uid="{00000000-0005-0000-0000-0000EB280000}"/>
    <cellStyle name="Input 9 3 5 2 2" xfId="10908" xr:uid="{00000000-0005-0000-0000-0000EC280000}"/>
    <cellStyle name="Input 9 3 5 3" xfId="10909" xr:uid="{00000000-0005-0000-0000-0000ED280000}"/>
    <cellStyle name="Input 9 3 5 3 2" xfId="10910" xr:uid="{00000000-0005-0000-0000-0000EE280000}"/>
    <cellStyle name="Input 9 3 5 4" xfId="10911" xr:uid="{00000000-0005-0000-0000-0000EF280000}"/>
    <cellStyle name="Input 9 3 5 4 2" xfId="10912" xr:uid="{00000000-0005-0000-0000-0000F0280000}"/>
    <cellStyle name="Input 9 3 5 5" xfId="10913" xr:uid="{00000000-0005-0000-0000-0000F1280000}"/>
    <cellStyle name="Input 9 3 5 5 2" xfId="10914" xr:uid="{00000000-0005-0000-0000-0000F2280000}"/>
    <cellStyle name="Input 9 3 5 6" xfId="10915" xr:uid="{00000000-0005-0000-0000-0000F3280000}"/>
    <cellStyle name="Input 9 3 5 6 2" xfId="10916" xr:uid="{00000000-0005-0000-0000-0000F4280000}"/>
    <cellStyle name="Input 9 3 5 7" xfId="10917" xr:uid="{00000000-0005-0000-0000-0000F5280000}"/>
    <cellStyle name="Input 9 3 5 7 2" xfId="10918" xr:uid="{00000000-0005-0000-0000-0000F6280000}"/>
    <cellStyle name="Input 9 3 5 8" xfId="10919" xr:uid="{00000000-0005-0000-0000-0000F7280000}"/>
    <cellStyle name="Input 9 3 5 8 2" xfId="10920" xr:uid="{00000000-0005-0000-0000-0000F8280000}"/>
    <cellStyle name="Input 9 3 5 9" xfId="10921" xr:uid="{00000000-0005-0000-0000-0000F9280000}"/>
    <cellStyle name="Input 9 3 5 9 2" xfId="10922" xr:uid="{00000000-0005-0000-0000-0000FA280000}"/>
    <cellStyle name="Input 9 3 6" xfId="10923" xr:uid="{00000000-0005-0000-0000-0000FB280000}"/>
    <cellStyle name="Input 9 3 6 10" xfId="10924" xr:uid="{00000000-0005-0000-0000-0000FC280000}"/>
    <cellStyle name="Input 9 3 6 10 2" xfId="10925" xr:uid="{00000000-0005-0000-0000-0000FD280000}"/>
    <cellStyle name="Input 9 3 6 11" xfId="10926" xr:uid="{00000000-0005-0000-0000-0000FE280000}"/>
    <cellStyle name="Input 9 3 6 11 2" xfId="10927" xr:uid="{00000000-0005-0000-0000-0000FF280000}"/>
    <cellStyle name="Input 9 3 6 12" xfId="10928" xr:uid="{00000000-0005-0000-0000-000000290000}"/>
    <cellStyle name="Input 9 3 6 12 2" xfId="10929" xr:uid="{00000000-0005-0000-0000-000001290000}"/>
    <cellStyle name="Input 9 3 6 13" xfId="10930" xr:uid="{00000000-0005-0000-0000-000002290000}"/>
    <cellStyle name="Input 9 3 6 13 2" xfId="10931" xr:uid="{00000000-0005-0000-0000-000003290000}"/>
    <cellStyle name="Input 9 3 6 14" xfId="10932" xr:uid="{00000000-0005-0000-0000-000004290000}"/>
    <cellStyle name="Input 9 3 6 14 2" xfId="10933" xr:uid="{00000000-0005-0000-0000-000005290000}"/>
    <cellStyle name="Input 9 3 6 15" xfId="10934" xr:uid="{00000000-0005-0000-0000-000006290000}"/>
    <cellStyle name="Input 9 3 6 2" xfId="10935" xr:uid="{00000000-0005-0000-0000-000007290000}"/>
    <cellStyle name="Input 9 3 6 2 2" xfId="10936" xr:uid="{00000000-0005-0000-0000-000008290000}"/>
    <cellStyle name="Input 9 3 6 3" xfId="10937" xr:uid="{00000000-0005-0000-0000-000009290000}"/>
    <cellStyle name="Input 9 3 6 3 2" xfId="10938" xr:uid="{00000000-0005-0000-0000-00000A290000}"/>
    <cellStyle name="Input 9 3 6 4" xfId="10939" xr:uid="{00000000-0005-0000-0000-00000B290000}"/>
    <cellStyle name="Input 9 3 6 4 2" xfId="10940" xr:uid="{00000000-0005-0000-0000-00000C290000}"/>
    <cellStyle name="Input 9 3 6 5" xfId="10941" xr:uid="{00000000-0005-0000-0000-00000D290000}"/>
    <cellStyle name="Input 9 3 6 5 2" xfId="10942" xr:uid="{00000000-0005-0000-0000-00000E290000}"/>
    <cellStyle name="Input 9 3 6 6" xfId="10943" xr:uid="{00000000-0005-0000-0000-00000F290000}"/>
    <cellStyle name="Input 9 3 6 6 2" xfId="10944" xr:uid="{00000000-0005-0000-0000-000010290000}"/>
    <cellStyle name="Input 9 3 6 7" xfId="10945" xr:uid="{00000000-0005-0000-0000-000011290000}"/>
    <cellStyle name="Input 9 3 6 7 2" xfId="10946" xr:uid="{00000000-0005-0000-0000-000012290000}"/>
    <cellStyle name="Input 9 3 6 8" xfId="10947" xr:uid="{00000000-0005-0000-0000-000013290000}"/>
    <cellStyle name="Input 9 3 6 8 2" xfId="10948" xr:uid="{00000000-0005-0000-0000-000014290000}"/>
    <cellStyle name="Input 9 3 6 9" xfId="10949" xr:uid="{00000000-0005-0000-0000-000015290000}"/>
    <cellStyle name="Input 9 3 6 9 2" xfId="10950" xr:uid="{00000000-0005-0000-0000-000016290000}"/>
    <cellStyle name="Input 9 3 7" xfId="10951" xr:uid="{00000000-0005-0000-0000-000017290000}"/>
    <cellStyle name="Input 9 3 7 2" xfId="10952" xr:uid="{00000000-0005-0000-0000-000018290000}"/>
    <cellStyle name="Input 9 3 8" xfId="10953" xr:uid="{00000000-0005-0000-0000-000019290000}"/>
    <cellStyle name="Input 9 3 8 2" xfId="10954" xr:uid="{00000000-0005-0000-0000-00001A290000}"/>
    <cellStyle name="Input 9 3 9" xfId="10955" xr:uid="{00000000-0005-0000-0000-00001B290000}"/>
    <cellStyle name="Input 9 3 9 2" xfId="10956" xr:uid="{00000000-0005-0000-0000-00001C290000}"/>
    <cellStyle name="Input 9 4" xfId="10957" xr:uid="{00000000-0005-0000-0000-00001D290000}"/>
    <cellStyle name="Input 9 4 10" xfId="10958" xr:uid="{00000000-0005-0000-0000-00001E290000}"/>
    <cellStyle name="Input 9 4 10 2" xfId="10959" xr:uid="{00000000-0005-0000-0000-00001F290000}"/>
    <cellStyle name="Input 9 4 11" xfId="10960" xr:uid="{00000000-0005-0000-0000-000020290000}"/>
    <cellStyle name="Input 9 4 11 2" xfId="10961" xr:uid="{00000000-0005-0000-0000-000021290000}"/>
    <cellStyle name="Input 9 4 12" xfId="10962" xr:uid="{00000000-0005-0000-0000-000022290000}"/>
    <cellStyle name="Input 9 4 12 2" xfId="10963" xr:uid="{00000000-0005-0000-0000-000023290000}"/>
    <cellStyle name="Input 9 4 13" xfId="10964" xr:uid="{00000000-0005-0000-0000-000024290000}"/>
    <cellStyle name="Input 9 4 13 2" xfId="10965" xr:uid="{00000000-0005-0000-0000-000025290000}"/>
    <cellStyle name="Input 9 4 14" xfId="10966" xr:uid="{00000000-0005-0000-0000-000026290000}"/>
    <cellStyle name="Input 9 4 14 2" xfId="10967" xr:uid="{00000000-0005-0000-0000-000027290000}"/>
    <cellStyle name="Input 9 4 15" xfId="10968" xr:uid="{00000000-0005-0000-0000-000028290000}"/>
    <cellStyle name="Input 9 4 15 2" xfId="10969" xr:uid="{00000000-0005-0000-0000-000029290000}"/>
    <cellStyle name="Input 9 4 16" xfId="10970" xr:uid="{00000000-0005-0000-0000-00002A290000}"/>
    <cellStyle name="Input 9 4 16 2" xfId="10971" xr:uid="{00000000-0005-0000-0000-00002B290000}"/>
    <cellStyle name="Input 9 4 17" xfId="10972" xr:uid="{00000000-0005-0000-0000-00002C290000}"/>
    <cellStyle name="Input 9 4 17 2" xfId="10973" xr:uid="{00000000-0005-0000-0000-00002D290000}"/>
    <cellStyle name="Input 9 4 18" xfId="10974" xr:uid="{00000000-0005-0000-0000-00002E290000}"/>
    <cellStyle name="Input 9 4 18 2" xfId="10975" xr:uid="{00000000-0005-0000-0000-00002F290000}"/>
    <cellStyle name="Input 9 4 19" xfId="10976" xr:uid="{00000000-0005-0000-0000-000030290000}"/>
    <cellStyle name="Input 9 4 19 2" xfId="10977" xr:uid="{00000000-0005-0000-0000-000031290000}"/>
    <cellStyle name="Input 9 4 2" xfId="10978" xr:uid="{00000000-0005-0000-0000-000032290000}"/>
    <cellStyle name="Input 9 4 2 10" xfId="10979" xr:uid="{00000000-0005-0000-0000-000033290000}"/>
    <cellStyle name="Input 9 4 2 10 2" xfId="10980" xr:uid="{00000000-0005-0000-0000-000034290000}"/>
    <cellStyle name="Input 9 4 2 11" xfId="10981" xr:uid="{00000000-0005-0000-0000-000035290000}"/>
    <cellStyle name="Input 9 4 2 11 2" xfId="10982" xr:uid="{00000000-0005-0000-0000-000036290000}"/>
    <cellStyle name="Input 9 4 2 12" xfId="10983" xr:uid="{00000000-0005-0000-0000-000037290000}"/>
    <cellStyle name="Input 9 4 2 12 2" xfId="10984" xr:uid="{00000000-0005-0000-0000-000038290000}"/>
    <cellStyle name="Input 9 4 2 13" xfId="10985" xr:uid="{00000000-0005-0000-0000-000039290000}"/>
    <cellStyle name="Input 9 4 2 13 2" xfId="10986" xr:uid="{00000000-0005-0000-0000-00003A290000}"/>
    <cellStyle name="Input 9 4 2 14" xfId="10987" xr:uid="{00000000-0005-0000-0000-00003B290000}"/>
    <cellStyle name="Input 9 4 2 14 2" xfId="10988" xr:uid="{00000000-0005-0000-0000-00003C290000}"/>
    <cellStyle name="Input 9 4 2 15" xfId="10989" xr:uid="{00000000-0005-0000-0000-00003D290000}"/>
    <cellStyle name="Input 9 4 2 15 2" xfId="10990" xr:uid="{00000000-0005-0000-0000-00003E290000}"/>
    <cellStyle name="Input 9 4 2 16" xfId="10991" xr:uid="{00000000-0005-0000-0000-00003F290000}"/>
    <cellStyle name="Input 9 4 2 16 2" xfId="10992" xr:uid="{00000000-0005-0000-0000-000040290000}"/>
    <cellStyle name="Input 9 4 2 17" xfId="10993" xr:uid="{00000000-0005-0000-0000-000041290000}"/>
    <cellStyle name="Input 9 4 2 17 2" xfId="10994" xr:uid="{00000000-0005-0000-0000-000042290000}"/>
    <cellStyle name="Input 9 4 2 18" xfId="10995" xr:uid="{00000000-0005-0000-0000-000043290000}"/>
    <cellStyle name="Input 9 4 2 18 2" xfId="10996" xr:uid="{00000000-0005-0000-0000-000044290000}"/>
    <cellStyle name="Input 9 4 2 19" xfId="10997" xr:uid="{00000000-0005-0000-0000-000045290000}"/>
    <cellStyle name="Input 9 4 2 2" xfId="10998" xr:uid="{00000000-0005-0000-0000-000046290000}"/>
    <cellStyle name="Input 9 4 2 2 2" xfId="10999" xr:uid="{00000000-0005-0000-0000-000047290000}"/>
    <cellStyle name="Input 9 4 2 3" xfId="11000" xr:uid="{00000000-0005-0000-0000-000048290000}"/>
    <cellStyle name="Input 9 4 2 3 2" xfId="11001" xr:uid="{00000000-0005-0000-0000-000049290000}"/>
    <cellStyle name="Input 9 4 2 4" xfId="11002" xr:uid="{00000000-0005-0000-0000-00004A290000}"/>
    <cellStyle name="Input 9 4 2 4 2" xfId="11003" xr:uid="{00000000-0005-0000-0000-00004B290000}"/>
    <cellStyle name="Input 9 4 2 5" xfId="11004" xr:uid="{00000000-0005-0000-0000-00004C290000}"/>
    <cellStyle name="Input 9 4 2 5 2" xfId="11005" xr:uid="{00000000-0005-0000-0000-00004D290000}"/>
    <cellStyle name="Input 9 4 2 6" xfId="11006" xr:uid="{00000000-0005-0000-0000-00004E290000}"/>
    <cellStyle name="Input 9 4 2 6 2" xfId="11007" xr:uid="{00000000-0005-0000-0000-00004F290000}"/>
    <cellStyle name="Input 9 4 2 7" xfId="11008" xr:uid="{00000000-0005-0000-0000-000050290000}"/>
    <cellStyle name="Input 9 4 2 7 2" xfId="11009" xr:uid="{00000000-0005-0000-0000-000051290000}"/>
    <cellStyle name="Input 9 4 2 8" xfId="11010" xr:uid="{00000000-0005-0000-0000-000052290000}"/>
    <cellStyle name="Input 9 4 2 8 2" xfId="11011" xr:uid="{00000000-0005-0000-0000-000053290000}"/>
    <cellStyle name="Input 9 4 2 9" xfId="11012" xr:uid="{00000000-0005-0000-0000-000054290000}"/>
    <cellStyle name="Input 9 4 2 9 2" xfId="11013" xr:uid="{00000000-0005-0000-0000-000055290000}"/>
    <cellStyle name="Input 9 4 20" xfId="11014" xr:uid="{00000000-0005-0000-0000-000056290000}"/>
    <cellStyle name="Input 9 4 3" xfId="11015" xr:uid="{00000000-0005-0000-0000-000057290000}"/>
    <cellStyle name="Input 9 4 3 10" xfId="11016" xr:uid="{00000000-0005-0000-0000-000058290000}"/>
    <cellStyle name="Input 9 4 3 10 2" xfId="11017" xr:uid="{00000000-0005-0000-0000-000059290000}"/>
    <cellStyle name="Input 9 4 3 11" xfId="11018" xr:uid="{00000000-0005-0000-0000-00005A290000}"/>
    <cellStyle name="Input 9 4 3 11 2" xfId="11019" xr:uid="{00000000-0005-0000-0000-00005B290000}"/>
    <cellStyle name="Input 9 4 3 12" xfId="11020" xr:uid="{00000000-0005-0000-0000-00005C290000}"/>
    <cellStyle name="Input 9 4 3 12 2" xfId="11021" xr:uid="{00000000-0005-0000-0000-00005D290000}"/>
    <cellStyle name="Input 9 4 3 13" xfId="11022" xr:uid="{00000000-0005-0000-0000-00005E290000}"/>
    <cellStyle name="Input 9 4 3 13 2" xfId="11023" xr:uid="{00000000-0005-0000-0000-00005F290000}"/>
    <cellStyle name="Input 9 4 3 14" xfId="11024" xr:uid="{00000000-0005-0000-0000-000060290000}"/>
    <cellStyle name="Input 9 4 3 14 2" xfId="11025" xr:uid="{00000000-0005-0000-0000-000061290000}"/>
    <cellStyle name="Input 9 4 3 15" xfId="11026" xr:uid="{00000000-0005-0000-0000-000062290000}"/>
    <cellStyle name="Input 9 4 3 15 2" xfId="11027" xr:uid="{00000000-0005-0000-0000-000063290000}"/>
    <cellStyle name="Input 9 4 3 16" xfId="11028" xr:uid="{00000000-0005-0000-0000-000064290000}"/>
    <cellStyle name="Input 9 4 3 16 2" xfId="11029" xr:uid="{00000000-0005-0000-0000-000065290000}"/>
    <cellStyle name="Input 9 4 3 17" xfId="11030" xr:uid="{00000000-0005-0000-0000-000066290000}"/>
    <cellStyle name="Input 9 4 3 17 2" xfId="11031" xr:uid="{00000000-0005-0000-0000-000067290000}"/>
    <cellStyle name="Input 9 4 3 18" xfId="11032" xr:uid="{00000000-0005-0000-0000-000068290000}"/>
    <cellStyle name="Input 9 4 3 18 2" xfId="11033" xr:uid="{00000000-0005-0000-0000-000069290000}"/>
    <cellStyle name="Input 9 4 3 19" xfId="11034" xr:uid="{00000000-0005-0000-0000-00006A290000}"/>
    <cellStyle name="Input 9 4 3 2" xfId="11035" xr:uid="{00000000-0005-0000-0000-00006B290000}"/>
    <cellStyle name="Input 9 4 3 2 2" xfId="11036" xr:uid="{00000000-0005-0000-0000-00006C290000}"/>
    <cellStyle name="Input 9 4 3 3" xfId="11037" xr:uid="{00000000-0005-0000-0000-00006D290000}"/>
    <cellStyle name="Input 9 4 3 3 2" xfId="11038" xr:uid="{00000000-0005-0000-0000-00006E290000}"/>
    <cellStyle name="Input 9 4 3 4" xfId="11039" xr:uid="{00000000-0005-0000-0000-00006F290000}"/>
    <cellStyle name="Input 9 4 3 4 2" xfId="11040" xr:uid="{00000000-0005-0000-0000-000070290000}"/>
    <cellStyle name="Input 9 4 3 5" xfId="11041" xr:uid="{00000000-0005-0000-0000-000071290000}"/>
    <cellStyle name="Input 9 4 3 5 2" xfId="11042" xr:uid="{00000000-0005-0000-0000-000072290000}"/>
    <cellStyle name="Input 9 4 3 6" xfId="11043" xr:uid="{00000000-0005-0000-0000-000073290000}"/>
    <cellStyle name="Input 9 4 3 6 2" xfId="11044" xr:uid="{00000000-0005-0000-0000-000074290000}"/>
    <cellStyle name="Input 9 4 3 7" xfId="11045" xr:uid="{00000000-0005-0000-0000-000075290000}"/>
    <cellStyle name="Input 9 4 3 7 2" xfId="11046" xr:uid="{00000000-0005-0000-0000-000076290000}"/>
    <cellStyle name="Input 9 4 3 8" xfId="11047" xr:uid="{00000000-0005-0000-0000-000077290000}"/>
    <cellStyle name="Input 9 4 3 8 2" xfId="11048" xr:uid="{00000000-0005-0000-0000-000078290000}"/>
    <cellStyle name="Input 9 4 3 9" xfId="11049" xr:uid="{00000000-0005-0000-0000-000079290000}"/>
    <cellStyle name="Input 9 4 3 9 2" xfId="11050" xr:uid="{00000000-0005-0000-0000-00007A290000}"/>
    <cellStyle name="Input 9 4 4" xfId="11051" xr:uid="{00000000-0005-0000-0000-00007B290000}"/>
    <cellStyle name="Input 9 4 4 10" xfId="11052" xr:uid="{00000000-0005-0000-0000-00007C290000}"/>
    <cellStyle name="Input 9 4 4 10 2" xfId="11053" xr:uid="{00000000-0005-0000-0000-00007D290000}"/>
    <cellStyle name="Input 9 4 4 11" xfId="11054" xr:uid="{00000000-0005-0000-0000-00007E290000}"/>
    <cellStyle name="Input 9 4 4 11 2" xfId="11055" xr:uid="{00000000-0005-0000-0000-00007F290000}"/>
    <cellStyle name="Input 9 4 4 12" xfId="11056" xr:uid="{00000000-0005-0000-0000-000080290000}"/>
    <cellStyle name="Input 9 4 4 12 2" xfId="11057" xr:uid="{00000000-0005-0000-0000-000081290000}"/>
    <cellStyle name="Input 9 4 4 13" xfId="11058" xr:uid="{00000000-0005-0000-0000-000082290000}"/>
    <cellStyle name="Input 9 4 4 13 2" xfId="11059" xr:uid="{00000000-0005-0000-0000-000083290000}"/>
    <cellStyle name="Input 9 4 4 14" xfId="11060" xr:uid="{00000000-0005-0000-0000-000084290000}"/>
    <cellStyle name="Input 9 4 4 14 2" xfId="11061" xr:uid="{00000000-0005-0000-0000-000085290000}"/>
    <cellStyle name="Input 9 4 4 15" xfId="11062" xr:uid="{00000000-0005-0000-0000-000086290000}"/>
    <cellStyle name="Input 9 4 4 15 2" xfId="11063" xr:uid="{00000000-0005-0000-0000-000087290000}"/>
    <cellStyle name="Input 9 4 4 16" xfId="11064" xr:uid="{00000000-0005-0000-0000-000088290000}"/>
    <cellStyle name="Input 9 4 4 2" xfId="11065" xr:uid="{00000000-0005-0000-0000-000089290000}"/>
    <cellStyle name="Input 9 4 4 2 2" xfId="11066" xr:uid="{00000000-0005-0000-0000-00008A290000}"/>
    <cellStyle name="Input 9 4 4 3" xfId="11067" xr:uid="{00000000-0005-0000-0000-00008B290000}"/>
    <cellStyle name="Input 9 4 4 3 2" xfId="11068" xr:uid="{00000000-0005-0000-0000-00008C290000}"/>
    <cellStyle name="Input 9 4 4 4" xfId="11069" xr:uid="{00000000-0005-0000-0000-00008D290000}"/>
    <cellStyle name="Input 9 4 4 4 2" xfId="11070" xr:uid="{00000000-0005-0000-0000-00008E290000}"/>
    <cellStyle name="Input 9 4 4 5" xfId="11071" xr:uid="{00000000-0005-0000-0000-00008F290000}"/>
    <cellStyle name="Input 9 4 4 5 2" xfId="11072" xr:uid="{00000000-0005-0000-0000-000090290000}"/>
    <cellStyle name="Input 9 4 4 6" xfId="11073" xr:uid="{00000000-0005-0000-0000-000091290000}"/>
    <cellStyle name="Input 9 4 4 6 2" xfId="11074" xr:uid="{00000000-0005-0000-0000-000092290000}"/>
    <cellStyle name="Input 9 4 4 7" xfId="11075" xr:uid="{00000000-0005-0000-0000-000093290000}"/>
    <cellStyle name="Input 9 4 4 7 2" xfId="11076" xr:uid="{00000000-0005-0000-0000-000094290000}"/>
    <cellStyle name="Input 9 4 4 8" xfId="11077" xr:uid="{00000000-0005-0000-0000-000095290000}"/>
    <cellStyle name="Input 9 4 4 8 2" xfId="11078" xr:uid="{00000000-0005-0000-0000-000096290000}"/>
    <cellStyle name="Input 9 4 4 9" xfId="11079" xr:uid="{00000000-0005-0000-0000-000097290000}"/>
    <cellStyle name="Input 9 4 4 9 2" xfId="11080" xr:uid="{00000000-0005-0000-0000-000098290000}"/>
    <cellStyle name="Input 9 4 5" xfId="11081" xr:uid="{00000000-0005-0000-0000-000099290000}"/>
    <cellStyle name="Input 9 4 5 10" xfId="11082" xr:uid="{00000000-0005-0000-0000-00009A290000}"/>
    <cellStyle name="Input 9 4 5 10 2" xfId="11083" xr:uid="{00000000-0005-0000-0000-00009B290000}"/>
    <cellStyle name="Input 9 4 5 11" xfId="11084" xr:uid="{00000000-0005-0000-0000-00009C290000}"/>
    <cellStyle name="Input 9 4 5 11 2" xfId="11085" xr:uid="{00000000-0005-0000-0000-00009D290000}"/>
    <cellStyle name="Input 9 4 5 12" xfId="11086" xr:uid="{00000000-0005-0000-0000-00009E290000}"/>
    <cellStyle name="Input 9 4 5 12 2" xfId="11087" xr:uid="{00000000-0005-0000-0000-00009F290000}"/>
    <cellStyle name="Input 9 4 5 13" xfId="11088" xr:uid="{00000000-0005-0000-0000-0000A0290000}"/>
    <cellStyle name="Input 9 4 5 13 2" xfId="11089" xr:uid="{00000000-0005-0000-0000-0000A1290000}"/>
    <cellStyle name="Input 9 4 5 14" xfId="11090" xr:uid="{00000000-0005-0000-0000-0000A2290000}"/>
    <cellStyle name="Input 9 4 5 14 2" xfId="11091" xr:uid="{00000000-0005-0000-0000-0000A3290000}"/>
    <cellStyle name="Input 9 4 5 15" xfId="11092" xr:uid="{00000000-0005-0000-0000-0000A4290000}"/>
    <cellStyle name="Input 9 4 5 15 2" xfId="11093" xr:uid="{00000000-0005-0000-0000-0000A5290000}"/>
    <cellStyle name="Input 9 4 5 16" xfId="11094" xr:uid="{00000000-0005-0000-0000-0000A6290000}"/>
    <cellStyle name="Input 9 4 5 2" xfId="11095" xr:uid="{00000000-0005-0000-0000-0000A7290000}"/>
    <cellStyle name="Input 9 4 5 2 2" xfId="11096" xr:uid="{00000000-0005-0000-0000-0000A8290000}"/>
    <cellStyle name="Input 9 4 5 3" xfId="11097" xr:uid="{00000000-0005-0000-0000-0000A9290000}"/>
    <cellStyle name="Input 9 4 5 3 2" xfId="11098" xr:uid="{00000000-0005-0000-0000-0000AA290000}"/>
    <cellStyle name="Input 9 4 5 4" xfId="11099" xr:uid="{00000000-0005-0000-0000-0000AB290000}"/>
    <cellStyle name="Input 9 4 5 4 2" xfId="11100" xr:uid="{00000000-0005-0000-0000-0000AC290000}"/>
    <cellStyle name="Input 9 4 5 5" xfId="11101" xr:uid="{00000000-0005-0000-0000-0000AD290000}"/>
    <cellStyle name="Input 9 4 5 5 2" xfId="11102" xr:uid="{00000000-0005-0000-0000-0000AE290000}"/>
    <cellStyle name="Input 9 4 5 6" xfId="11103" xr:uid="{00000000-0005-0000-0000-0000AF290000}"/>
    <cellStyle name="Input 9 4 5 6 2" xfId="11104" xr:uid="{00000000-0005-0000-0000-0000B0290000}"/>
    <cellStyle name="Input 9 4 5 7" xfId="11105" xr:uid="{00000000-0005-0000-0000-0000B1290000}"/>
    <cellStyle name="Input 9 4 5 7 2" xfId="11106" xr:uid="{00000000-0005-0000-0000-0000B2290000}"/>
    <cellStyle name="Input 9 4 5 8" xfId="11107" xr:uid="{00000000-0005-0000-0000-0000B3290000}"/>
    <cellStyle name="Input 9 4 5 8 2" xfId="11108" xr:uid="{00000000-0005-0000-0000-0000B4290000}"/>
    <cellStyle name="Input 9 4 5 9" xfId="11109" xr:uid="{00000000-0005-0000-0000-0000B5290000}"/>
    <cellStyle name="Input 9 4 5 9 2" xfId="11110" xr:uid="{00000000-0005-0000-0000-0000B6290000}"/>
    <cellStyle name="Input 9 4 6" xfId="11111" xr:uid="{00000000-0005-0000-0000-0000B7290000}"/>
    <cellStyle name="Input 9 4 6 10" xfId="11112" xr:uid="{00000000-0005-0000-0000-0000B8290000}"/>
    <cellStyle name="Input 9 4 6 10 2" xfId="11113" xr:uid="{00000000-0005-0000-0000-0000B9290000}"/>
    <cellStyle name="Input 9 4 6 11" xfId="11114" xr:uid="{00000000-0005-0000-0000-0000BA290000}"/>
    <cellStyle name="Input 9 4 6 11 2" xfId="11115" xr:uid="{00000000-0005-0000-0000-0000BB290000}"/>
    <cellStyle name="Input 9 4 6 12" xfId="11116" xr:uid="{00000000-0005-0000-0000-0000BC290000}"/>
    <cellStyle name="Input 9 4 6 12 2" xfId="11117" xr:uid="{00000000-0005-0000-0000-0000BD290000}"/>
    <cellStyle name="Input 9 4 6 13" xfId="11118" xr:uid="{00000000-0005-0000-0000-0000BE290000}"/>
    <cellStyle name="Input 9 4 6 13 2" xfId="11119" xr:uid="{00000000-0005-0000-0000-0000BF290000}"/>
    <cellStyle name="Input 9 4 6 14" xfId="11120" xr:uid="{00000000-0005-0000-0000-0000C0290000}"/>
    <cellStyle name="Input 9 4 6 14 2" xfId="11121" xr:uid="{00000000-0005-0000-0000-0000C1290000}"/>
    <cellStyle name="Input 9 4 6 15" xfId="11122" xr:uid="{00000000-0005-0000-0000-0000C2290000}"/>
    <cellStyle name="Input 9 4 6 2" xfId="11123" xr:uid="{00000000-0005-0000-0000-0000C3290000}"/>
    <cellStyle name="Input 9 4 6 2 2" xfId="11124" xr:uid="{00000000-0005-0000-0000-0000C4290000}"/>
    <cellStyle name="Input 9 4 6 3" xfId="11125" xr:uid="{00000000-0005-0000-0000-0000C5290000}"/>
    <cellStyle name="Input 9 4 6 3 2" xfId="11126" xr:uid="{00000000-0005-0000-0000-0000C6290000}"/>
    <cellStyle name="Input 9 4 6 4" xfId="11127" xr:uid="{00000000-0005-0000-0000-0000C7290000}"/>
    <cellStyle name="Input 9 4 6 4 2" xfId="11128" xr:uid="{00000000-0005-0000-0000-0000C8290000}"/>
    <cellStyle name="Input 9 4 6 5" xfId="11129" xr:uid="{00000000-0005-0000-0000-0000C9290000}"/>
    <cellStyle name="Input 9 4 6 5 2" xfId="11130" xr:uid="{00000000-0005-0000-0000-0000CA290000}"/>
    <cellStyle name="Input 9 4 6 6" xfId="11131" xr:uid="{00000000-0005-0000-0000-0000CB290000}"/>
    <cellStyle name="Input 9 4 6 6 2" xfId="11132" xr:uid="{00000000-0005-0000-0000-0000CC290000}"/>
    <cellStyle name="Input 9 4 6 7" xfId="11133" xr:uid="{00000000-0005-0000-0000-0000CD290000}"/>
    <cellStyle name="Input 9 4 6 7 2" xfId="11134" xr:uid="{00000000-0005-0000-0000-0000CE290000}"/>
    <cellStyle name="Input 9 4 6 8" xfId="11135" xr:uid="{00000000-0005-0000-0000-0000CF290000}"/>
    <cellStyle name="Input 9 4 6 8 2" xfId="11136" xr:uid="{00000000-0005-0000-0000-0000D0290000}"/>
    <cellStyle name="Input 9 4 6 9" xfId="11137" xr:uid="{00000000-0005-0000-0000-0000D1290000}"/>
    <cellStyle name="Input 9 4 6 9 2" xfId="11138" xr:uid="{00000000-0005-0000-0000-0000D2290000}"/>
    <cellStyle name="Input 9 4 7" xfId="11139" xr:uid="{00000000-0005-0000-0000-0000D3290000}"/>
    <cellStyle name="Input 9 4 7 2" xfId="11140" xr:uid="{00000000-0005-0000-0000-0000D4290000}"/>
    <cellStyle name="Input 9 4 8" xfId="11141" xr:uid="{00000000-0005-0000-0000-0000D5290000}"/>
    <cellStyle name="Input 9 4 8 2" xfId="11142" xr:uid="{00000000-0005-0000-0000-0000D6290000}"/>
    <cellStyle name="Input 9 4 9" xfId="11143" xr:uid="{00000000-0005-0000-0000-0000D7290000}"/>
    <cellStyle name="Input 9 4 9 2" xfId="11144" xr:uid="{00000000-0005-0000-0000-0000D8290000}"/>
    <cellStyle name="Input 9 5" xfId="11145" xr:uid="{00000000-0005-0000-0000-0000D9290000}"/>
    <cellStyle name="Input 9 5 10" xfId="11146" xr:uid="{00000000-0005-0000-0000-0000DA290000}"/>
    <cellStyle name="Input 9 5 10 2" xfId="11147" xr:uid="{00000000-0005-0000-0000-0000DB290000}"/>
    <cellStyle name="Input 9 5 11" xfId="11148" xr:uid="{00000000-0005-0000-0000-0000DC290000}"/>
    <cellStyle name="Input 9 5 11 2" xfId="11149" xr:uid="{00000000-0005-0000-0000-0000DD290000}"/>
    <cellStyle name="Input 9 5 12" xfId="11150" xr:uid="{00000000-0005-0000-0000-0000DE290000}"/>
    <cellStyle name="Input 9 5 12 2" xfId="11151" xr:uid="{00000000-0005-0000-0000-0000DF290000}"/>
    <cellStyle name="Input 9 5 13" xfId="11152" xr:uid="{00000000-0005-0000-0000-0000E0290000}"/>
    <cellStyle name="Input 9 5 13 2" xfId="11153" xr:uid="{00000000-0005-0000-0000-0000E1290000}"/>
    <cellStyle name="Input 9 5 14" xfId="11154" xr:uid="{00000000-0005-0000-0000-0000E2290000}"/>
    <cellStyle name="Input 9 5 14 2" xfId="11155" xr:uid="{00000000-0005-0000-0000-0000E3290000}"/>
    <cellStyle name="Input 9 5 15" xfId="11156" xr:uid="{00000000-0005-0000-0000-0000E4290000}"/>
    <cellStyle name="Input 9 5 15 2" xfId="11157" xr:uid="{00000000-0005-0000-0000-0000E5290000}"/>
    <cellStyle name="Input 9 5 16" xfId="11158" xr:uid="{00000000-0005-0000-0000-0000E6290000}"/>
    <cellStyle name="Input 9 5 16 2" xfId="11159" xr:uid="{00000000-0005-0000-0000-0000E7290000}"/>
    <cellStyle name="Input 9 5 17" xfId="11160" xr:uid="{00000000-0005-0000-0000-0000E8290000}"/>
    <cellStyle name="Input 9 5 17 2" xfId="11161" xr:uid="{00000000-0005-0000-0000-0000E9290000}"/>
    <cellStyle name="Input 9 5 18" xfId="11162" xr:uid="{00000000-0005-0000-0000-0000EA290000}"/>
    <cellStyle name="Input 9 5 18 2" xfId="11163" xr:uid="{00000000-0005-0000-0000-0000EB290000}"/>
    <cellStyle name="Input 9 5 19" xfId="11164" xr:uid="{00000000-0005-0000-0000-0000EC290000}"/>
    <cellStyle name="Input 9 5 19 2" xfId="11165" xr:uid="{00000000-0005-0000-0000-0000ED290000}"/>
    <cellStyle name="Input 9 5 2" xfId="11166" xr:uid="{00000000-0005-0000-0000-0000EE290000}"/>
    <cellStyle name="Input 9 5 2 10" xfId="11167" xr:uid="{00000000-0005-0000-0000-0000EF290000}"/>
    <cellStyle name="Input 9 5 2 10 2" xfId="11168" xr:uid="{00000000-0005-0000-0000-0000F0290000}"/>
    <cellStyle name="Input 9 5 2 11" xfId="11169" xr:uid="{00000000-0005-0000-0000-0000F1290000}"/>
    <cellStyle name="Input 9 5 2 11 2" xfId="11170" xr:uid="{00000000-0005-0000-0000-0000F2290000}"/>
    <cellStyle name="Input 9 5 2 12" xfId="11171" xr:uid="{00000000-0005-0000-0000-0000F3290000}"/>
    <cellStyle name="Input 9 5 2 12 2" xfId="11172" xr:uid="{00000000-0005-0000-0000-0000F4290000}"/>
    <cellStyle name="Input 9 5 2 13" xfId="11173" xr:uid="{00000000-0005-0000-0000-0000F5290000}"/>
    <cellStyle name="Input 9 5 2 13 2" xfId="11174" xr:uid="{00000000-0005-0000-0000-0000F6290000}"/>
    <cellStyle name="Input 9 5 2 14" xfId="11175" xr:uid="{00000000-0005-0000-0000-0000F7290000}"/>
    <cellStyle name="Input 9 5 2 14 2" xfId="11176" xr:uid="{00000000-0005-0000-0000-0000F8290000}"/>
    <cellStyle name="Input 9 5 2 15" xfId="11177" xr:uid="{00000000-0005-0000-0000-0000F9290000}"/>
    <cellStyle name="Input 9 5 2 15 2" xfId="11178" xr:uid="{00000000-0005-0000-0000-0000FA290000}"/>
    <cellStyle name="Input 9 5 2 16" xfId="11179" xr:uid="{00000000-0005-0000-0000-0000FB290000}"/>
    <cellStyle name="Input 9 5 2 16 2" xfId="11180" xr:uid="{00000000-0005-0000-0000-0000FC290000}"/>
    <cellStyle name="Input 9 5 2 17" xfId="11181" xr:uid="{00000000-0005-0000-0000-0000FD290000}"/>
    <cellStyle name="Input 9 5 2 17 2" xfId="11182" xr:uid="{00000000-0005-0000-0000-0000FE290000}"/>
    <cellStyle name="Input 9 5 2 18" xfId="11183" xr:uid="{00000000-0005-0000-0000-0000FF290000}"/>
    <cellStyle name="Input 9 5 2 18 2" xfId="11184" xr:uid="{00000000-0005-0000-0000-0000002A0000}"/>
    <cellStyle name="Input 9 5 2 19" xfId="11185" xr:uid="{00000000-0005-0000-0000-0000012A0000}"/>
    <cellStyle name="Input 9 5 2 2" xfId="11186" xr:uid="{00000000-0005-0000-0000-0000022A0000}"/>
    <cellStyle name="Input 9 5 2 2 2" xfId="11187" xr:uid="{00000000-0005-0000-0000-0000032A0000}"/>
    <cellStyle name="Input 9 5 2 3" xfId="11188" xr:uid="{00000000-0005-0000-0000-0000042A0000}"/>
    <cellStyle name="Input 9 5 2 3 2" xfId="11189" xr:uid="{00000000-0005-0000-0000-0000052A0000}"/>
    <cellStyle name="Input 9 5 2 4" xfId="11190" xr:uid="{00000000-0005-0000-0000-0000062A0000}"/>
    <cellStyle name="Input 9 5 2 4 2" xfId="11191" xr:uid="{00000000-0005-0000-0000-0000072A0000}"/>
    <cellStyle name="Input 9 5 2 5" xfId="11192" xr:uid="{00000000-0005-0000-0000-0000082A0000}"/>
    <cellStyle name="Input 9 5 2 5 2" xfId="11193" xr:uid="{00000000-0005-0000-0000-0000092A0000}"/>
    <cellStyle name="Input 9 5 2 6" xfId="11194" xr:uid="{00000000-0005-0000-0000-00000A2A0000}"/>
    <cellStyle name="Input 9 5 2 6 2" xfId="11195" xr:uid="{00000000-0005-0000-0000-00000B2A0000}"/>
    <cellStyle name="Input 9 5 2 7" xfId="11196" xr:uid="{00000000-0005-0000-0000-00000C2A0000}"/>
    <cellStyle name="Input 9 5 2 7 2" xfId="11197" xr:uid="{00000000-0005-0000-0000-00000D2A0000}"/>
    <cellStyle name="Input 9 5 2 8" xfId="11198" xr:uid="{00000000-0005-0000-0000-00000E2A0000}"/>
    <cellStyle name="Input 9 5 2 8 2" xfId="11199" xr:uid="{00000000-0005-0000-0000-00000F2A0000}"/>
    <cellStyle name="Input 9 5 2 9" xfId="11200" xr:uid="{00000000-0005-0000-0000-0000102A0000}"/>
    <cellStyle name="Input 9 5 2 9 2" xfId="11201" xr:uid="{00000000-0005-0000-0000-0000112A0000}"/>
    <cellStyle name="Input 9 5 20" xfId="11202" xr:uid="{00000000-0005-0000-0000-0000122A0000}"/>
    <cellStyle name="Input 9 5 3" xfId="11203" xr:uid="{00000000-0005-0000-0000-0000132A0000}"/>
    <cellStyle name="Input 9 5 3 10" xfId="11204" xr:uid="{00000000-0005-0000-0000-0000142A0000}"/>
    <cellStyle name="Input 9 5 3 10 2" xfId="11205" xr:uid="{00000000-0005-0000-0000-0000152A0000}"/>
    <cellStyle name="Input 9 5 3 11" xfId="11206" xr:uid="{00000000-0005-0000-0000-0000162A0000}"/>
    <cellStyle name="Input 9 5 3 11 2" xfId="11207" xr:uid="{00000000-0005-0000-0000-0000172A0000}"/>
    <cellStyle name="Input 9 5 3 12" xfId="11208" xr:uid="{00000000-0005-0000-0000-0000182A0000}"/>
    <cellStyle name="Input 9 5 3 12 2" xfId="11209" xr:uid="{00000000-0005-0000-0000-0000192A0000}"/>
    <cellStyle name="Input 9 5 3 13" xfId="11210" xr:uid="{00000000-0005-0000-0000-00001A2A0000}"/>
    <cellStyle name="Input 9 5 3 13 2" xfId="11211" xr:uid="{00000000-0005-0000-0000-00001B2A0000}"/>
    <cellStyle name="Input 9 5 3 14" xfId="11212" xr:uid="{00000000-0005-0000-0000-00001C2A0000}"/>
    <cellStyle name="Input 9 5 3 14 2" xfId="11213" xr:uid="{00000000-0005-0000-0000-00001D2A0000}"/>
    <cellStyle name="Input 9 5 3 15" xfId="11214" xr:uid="{00000000-0005-0000-0000-00001E2A0000}"/>
    <cellStyle name="Input 9 5 3 15 2" xfId="11215" xr:uid="{00000000-0005-0000-0000-00001F2A0000}"/>
    <cellStyle name="Input 9 5 3 16" xfId="11216" xr:uid="{00000000-0005-0000-0000-0000202A0000}"/>
    <cellStyle name="Input 9 5 3 16 2" xfId="11217" xr:uid="{00000000-0005-0000-0000-0000212A0000}"/>
    <cellStyle name="Input 9 5 3 17" xfId="11218" xr:uid="{00000000-0005-0000-0000-0000222A0000}"/>
    <cellStyle name="Input 9 5 3 17 2" xfId="11219" xr:uid="{00000000-0005-0000-0000-0000232A0000}"/>
    <cellStyle name="Input 9 5 3 18" xfId="11220" xr:uid="{00000000-0005-0000-0000-0000242A0000}"/>
    <cellStyle name="Input 9 5 3 2" xfId="11221" xr:uid="{00000000-0005-0000-0000-0000252A0000}"/>
    <cellStyle name="Input 9 5 3 2 2" xfId="11222" xr:uid="{00000000-0005-0000-0000-0000262A0000}"/>
    <cellStyle name="Input 9 5 3 3" xfId="11223" xr:uid="{00000000-0005-0000-0000-0000272A0000}"/>
    <cellStyle name="Input 9 5 3 3 2" xfId="11224" xr:uid="{00000000-0005-0000-0000-0000282A0000}"/>
    <cellStyle name="Input 9 5 3 4" xfId="11225" xr:uid="{00000000-0005-0000-0000-0000292A0000}"/>
    <cellStyle name="Input 9 5 3 4 2" xfId="11226" xr:uid="{00000000-0005-0000-0000-00002A2A0000}"/>
    <cellStyle name="Input 9 5 3 5" xfId="11227" xr:uid="{00000000-0005-0000-0000-00002B2A0000}"/>
    <cellStyle name="Input 9 5 3 5 2" xfId="11228" xr:uid="{00000000-0005-0000-0000-00002C2A0000}"/>
    <cellStyle name="Input 9 5 3 6" xfId="11229" xr:uid="{00000000-0005-0000-0000-00002D2A0000}"/>
    <cellStyle name="Input 9 5 3 6 2" xfId="11230" xr:uid="{00000000-0005-0000-0000-00002E2A0000}"/>
    <cellStyle name="Input 9 5 3 7" xfId="11231" xr:uid="{00000000-0005-0000-0000-00002F2A0000}"/>
    <cellStyle name="Input 9 5 3 7 2" xfId="11232" xr:uid="{00000000-0005-0000-0000-0000302A0000}"/>
    <cellStyle name="Input 9 5 3 8" xfId="11233" xr:uid="{00000000-0005-0000-0000-0000312A0000}"/>
    <cellStyle name="Input 9 5 3 8 2" xfId="11234" xr:uid="{00000000-0005-0000-0000-0000322A0000}"/>
    <cellStyle name="Input 9 5 3 9" xfId="11235" xr:uid="{00000000-0005-0000-0000-0000332A0000}"/>
    <cellStyle name="Input 9 5 3 9 2" xfId="11236" xr:uid="{00000000-0005-0000-0000-0000342A0000}"/>
    <cellStyle name="Input 9 5 4" xfId="11237" xr:uid="{00000000-0005-0000-0000-0000352A0000}"/>
    <cellStyle name="Input 9 5 4 10" xfId="11238" xr:uid="{00000000-0005-0000-0000-0000362A0000}"/>
    <cellStyle name="Input 9 5 4 10 2" xfId="11239" xr:uid="{00000000-0005-0000-0000-0000372A0000}"/>
    <cellStyle name="Input 9 5 4 11" xfId="11240" xr:uid="{00000000-0005-0000-0000-0000382A0000}"/>
    <cellStyle name="Input 9 5 4 11 2" xfId="11241" xr:uid="{00000000-0005-0000-0000-0000392A0000}"/>
    <cellStyle name="Input 9 5 4 12" xfId="11242" xr:uid="{00000000-0005-0000-0000-00003A2A0000}"/>
    <cellStyle name="Input 9 5 4 12 2" xfId="11243" xr:uid="{00000000-0005-0000-0000-00003B2A0000}"/>
    <cellStyle name="Input 9 5 4 13" xfId="11244" xr:uid="{00000000-0005-0000-0000-00003C2A0000}"/>
    <cellStyle name="Input 9 5 4 13 2" xfId="11245" xr:uid="{00000000-0005-0000-0000-00003D2A0000}"/>
    <cellStyle name="Input 9 5 4 14" xfId="11246" xr:uid="{00000000-0005-0000-0000-00003E2A0000}"/>
    <cellStyle name="Input 9 5 4 14 2" xfId="11247" xr:uid="{00000000-0005-0000-0000-00003F2A0000}"/>
    <cellStyle name="Input 9 5 4 15" xfId="11248" xr:uid="{00000000-0005-0000-0000-0000402A0000}"/>
    <cellStyle name="Input 9 5 4 15 2" xfId="11249" xr:uid="{00000000-0005-0000-0000-0000412A0000}"/>
    <cellStyle name="Input 9 5 4 16" xfId="11250" xr:uid="{00000000-0005-0000-0000-0000422A0000}"/>
    <cellStyle name="Input 9 5 4 2" xfId="11251" xr:uid="{00000000-0005-0000-0000-0000432A0000}"/>
    <cellStyle name="Input 9 5 4 2 2" xfId="11252" xr:uid="{00000000-0005-0000-0000-0000442A0000}"/>
    <cellStyle name="Input 9 5 4 3" xfId="11253" xr:uid="{00000000-0005-0000-0000-0000452A0000}"/>
    <cellStyle name="Input 9 5 4 3 2" xfId="11254" xr:uid="{00000000-0005-0000-0000-0000462A0000}"/>
    <cellStyle name="Input 9 5 4 4" xfId="11255" xr:uid="{00000000-0005-0000-0000-0000472A0000}"/>
    <cellStyle name="Input 9 5 4 4 2" xfId="11256" xr:uid="{00000000-0005-0000-0000-0000482A0000}"/>
    <cellStyle name="Input 9 5 4 5" xfId="11257" xr:uid="{00000000-0005-0000-0000-0000492A0000}"/>
    <cellStyle name="Input 9 5 4 5 2" xfId="11258" xr:uid="{00000000-0005-0000-0000-00004A2A0000}"/>
    <cellStyle name="Input 9 5 4 6" xfId="11259" xr:uid="{00000000-0005-0000-0000-00004B2A0000}"/>
    <cellStyle name="Input 9 5 4 6 2" xfId="11260" xr:uid="{00000000-0005-0000-0000-00004C2A0000}"/>
    <cellStyle name="Input 9 5 4 7" xfId="11261" xr:uid="{00000000-0005-0000-0000-00004D2A0000}"/>
    <cellStyle name="Input 9 5 4 7 2" xfId="11262" xr:uid="{00000000-0005-0000-0000-00004E2A0000}"/>
    <cellStyle name="Input 9 5 4 8" xfId="11263" xr:uid="{00000000-0005-0000-0000-00004F2A0000}"/>
    <cellStyle name="Input 9 5 4 8 2" xfId="11264" xr:uid="{00000000-0005-0000-0000-0000502A0000}"/>
    <cellStyle name="Input 9 5 4 9" xfId="11265" xr:uid="{00000000-0005-0000-0000-0000512A0000}"/>
    <cellStyle name="Input 9 5 4 9 2" xfId="11266" xr:uid="{00000000-0005-0000-0000-0000522A0000}"/>
    <cellStyle name="Input 9 5 5" xfId="11267" xr:uid="{00000000-0005-0000-0000-0000532A0000}"/>
    <cellStyle name="Input 9 5 5 10" xfId="11268" xr:uid="{00000000-0005-0000-0000-0000542A0000}"/>
    <cellStyle name="Input 9 5 5 10 2" xfId="11269" xr:uid="{00000000-0005-0000-0000-0000552A0000}"/>
    <cellStyle name="Input 9 5 5 11" xfId="11270" xr:uid="{00000000-0005-0000-0000-0000562A0000}"/>
    <cellStyle name="Input 9 5 5 11 2" xfId="11271" xr:uid="{00000000-0005-0000-0000-0000572A0000}"/>
    <cellStyle name="Input 9 5 5 12" xfId="11272" xr:uid="{00000000-0005-0000-0000-0000582A0000}"/>
    <cellStyle name="Input 9 5 5 12 2" xfId="11273" xr:uid="{00000000-0005-0000-0000-0000592A0000}"/>
    <cellStyle name="Input 9 5 5 13" xfId="11274" xr:uid="{00000000-0005-0000-0000-00005A2A0000}"/>
    <cellStyle name="Input 9 5 5 13 2" xfId="11275" xr:uid="{00000000-0005-0000-0000-00005B2A0000}"/>
    <cellStyle name="Input 9 5 5 14" xfId="11276" xr:uid="{00000000-0005-0000-0000-00005C2A0000}"/>
    <cellStyle name="Input 9 5 5 14 2" xfId="11277" xr:uid="{00000000-0005-0000-0000-00005D2A0000}"/>
    <cellStyle name="Input 9 5 5 15" xfId="11278" xr:uid="{00000000-0005-0000-0000-00005E2A0000}"/>
    <cellStyle name="Input 9 5 5 15 2" xfId="11279" xr:uid="{00000000-0005-0000-0000-00005F2A0000}"/>
    <cellStyle name="Input 9 5 5 16" xfId="11280" xr:uid="{00000000-0005-0000-0000-0000602A0000}"/>
    <cellStyle name="Input 9 5 5 2" xfId="11281" xr:uid="{00000000-0005-0000-0000-0000612A0000}"/>
    <cellStyle name="Input 9 5 5 2 2" xfId="11282" xr:uid="{00000000-0005-0000-0000-0000622A0000}"/>
    <cellStyle name="Input 9 5 5 3" xfId="11283" xr:uid="{00000000-0005-0000-0000-0000632A0000}"/>
    <cellStyle name="Input 9 5 5 3 2" xfId="11284" xr:uid="{00000000-0005-0000-0000-0000642A0000}"/>
    <cellStyle name="Input 9 5 5 4" xfId="11285" xr:uid="{00000000-0005-0000-0000-0000652A0000}"/>
    <cellStyle name="Input 9 5 5 4 2" xfId="11286" xr:uid="{00000000-0005-0000-0000-0000662A0000}"/>
    <cellStyle name="Input 9 5 5 5" xfId="11287" xr:uid="{00000000-0005-0000-0000-0000672A0000}"/>
    <cellStyle name="Input 9 5 5 5 2" xfId="11288" xr:uid="{00000000-0005-0000-0000-0000682A0000}"/>
    <cellStyle name="Input 9 5 5 6" xfId="11289" xr:uid="{00000000-0005-0000-0000-0000692A0000}"/>
    <cellStyle name="Input 9 5 5 6 2" xfId="11290" xr:uid="{00000000-0005-0000-0000-00006A2A0000}"/>
    <cellStyle name="Input 9 5 5 7" xfId="11291" xr:uid="{00000000-0005-0000-0000-00006B2A0000}"/>
    <cellStyle name="Input 9 5 5 7 2" xfId="11292" xr:uid="{00000000-0005-0000-0000-00006C2A0000}"/>
    <cellStyle name="Input 9 5 5 8" xfId="11293" xr:uid="{00000000-0005-0000-0000-00006D2A0000}"/>
    <cellStyle name="Input 9 5 5 8 2" xfId="11294" xr:uid="{00000000-0005-0000-0000-00006E2A0000}"/>
    <cellStyle name="Input 9 5 5 9" xfId="11295" xr:uid="{00000000-0005-0000-0000-00006F2A0000}"/>
    <cellStyle name="Input 9 5 5 9 2" xfId="11296" xr:uid="{00000000-0005-0000-0000-0000702A0000}"/>
    <cellStyle name="Input 9 5 6" xfId="11297" xr:uid="{00000000-0005-0000-0000-0000712A0000}"/>
    <cellStyle name="Input 9 5 6 10" xfId="11298" xr:uid="{00000000-0005-0000-0000-0000722A0000}"/>
    <cellStyle name="Input 9 5 6 10 2" xfId="11299" xr:uid="{00000000-0005-0000-0000-0000732A0000}"/>
    <cellStyle name="Input 9 5 6 11" xfId="11300" xr:uid="{00000000-0005-0000-0000-0000742A0000}"/>
    <cellStyle name="Input 9 5 6 11 2" xfId="11301" xr:uid="{00000000-0005-0000-0000-0000752A0000}"/>
    <cellStyle name="Input 9 5 6 12" xfId="11302" xr:uid="{00000000-0005-0000-0000-0000762A0000}"/>
    <cellStyle name="Input 9 5 6 12 2" xfId="11303" xr:uid="{00000000-0005-0000-0000-0000772A0000}"/>
    <cellStyle name="Input 9 5 6 13" xfId="11304" xr:uid="{00000000-0005-0000-0000-0000782A0000}"/>
    <cellStyle name="Input 9 5 6 13 2" xfId="11305" xr:uid="{00000000-0005-0000-0000-0000792A0000}"/>
    <cellStyle name="Input 9 5 6 14" xfId="11306" xr:uid="{00000000-0005-0000-0000-00007A2A0000}"/>
    <cellStyle name="Input 9 5 6 14 2" xfId="11307" xr:uid="{00000000-0005-0000-0000-00007B2A0000}"/>
    <cellStyle name="Input 9 5 6 15" xfId="11308" xr:uid="{00000000-0005-0000-0000-00007C2A0000}"/>
    <cellStyle name="Input 9 5 6 2" xfId="11309" xr:uid="{00000000-0005-0000-0000-00007D2A0000}"/>
    <cellStyle name="Input 9 5 6 2 2" xfId="11310" xr:uid="{00000000-0005-0000-0000-00007E2A0000}"/>
    <cellStyle name="Input 9 5 6 3" xfId="11311" xr:uid="{00000000-0005-0000-0000-00007F2A0000}"/>
    <cellStyle name="Input 9 5 6 3 2" xfId="11312" xr:uid="{00000000-0005-0000-0000-0000802A0000}"/>
    <cellStyle name="Input 9 5 6 4" xfId="11313" xr:uid="{00000000-0005-0000-0000-0000812A0000}"/>
    <cellStyle name="Input 9 5 6 4 2" xfId="11314" xr:uid="{00000000-0005-0000-0000-0000822A0000}"/>
    <cellStyle name="Input 9 5 6 5" xfId="11315" xr:uid="{00000000-0005-0000-0000-0000832A0000}"/>
    <cellStyle name="Input 9 5 6 5 2" xfId="11316" xr:uid="{00000000-0005-0000-0000-0000842A0000}"/>
    <cellStyle name="Input 9 5 6 6" xfId="11317" xr:uid="{00000000-0005-0000-0000-0000852A0000}"/>
    <cellStyle name="Input 9 5 6 6 2" xfId="11318" xr:uid="{00000000-0005-0000-0000-0000862A0000}"/>
    <cellStyle name="Input 9 5 6 7" xfId="11319" xr:uid="{00000000-0005-0000-0000-0000872A0000}"/>
    <cellStyle name="Input 9 5 6 7 2" xfId="11320" xr:uid="{00000000-0005-0000-0000-0000882A0000}"/>
    <cellStyle name="Input 9 5 6 8" xfId="11321" xr:uid="{00000000-0005-0000-0000-0000892A0000}"/>
    <cellStyle name="Input 9 5 6 8 2" xfId="11322" xr:uid="{00000000-0005-0000-0000-00008A2A0000}"/>
    <cellStyle name="Input 9 5 6 9" xfId="11323" xr:uid="{00000000-0005-0000-0000-00008B2A0000}"/>
    <cellStyle name="Input 9 5 6 9 2" xfId="11324" xr:uid="{00000000-0005-0000-0000-00008C2A0000}"/>
    <cellStyle name="Input 9 5 7" xfId="11325" xr:uid="{00000000-0005-0000-0000-00008D2A0000}"/>
    <cellStyle name="Input 9 5 7 2" xfId="11326" xr:uid="{00000000-0005-0000-0000-00008E2A0000}"/>
    <cellStyle name="Input 9 5 8" xfId="11327" xr:uid="{00000000-0005-0000-0000-00008F2A0000}"/>
    <cellStyle name="Input 9 5 8 2" xfId="11328" xr:uid="{00000000-0005-0000-0000-0000902A0000}"/>
    <cellStyle name="Input 9 5 9" xfId="11329" xr:uid="{00000000-0005-0000-0000-0000912A0000}"/>
    <cellStyle name="Input 9 5 9 2" xfId="11330" xr:uid="{00000000-0005-0000-0000-0000922A0000}"/>
    <cellStyle name="Input 9 6" xfId="11331" xr:uid="{00000000-0005-0000-0000-0000932A0000}"/>
    <cellStyle name="Input 9 6 10" xfId="11332" xr:uid="{00000000-0005-0000-0000-0000942A0000}"/>
    <cellStyle name="Input 9 6 10 2" xfId="11333" xr:uid="{00000000-0005-0000-0000-0000952A0000}"/>
    <cellStyle name="Input 9 6 11" xfId="11334" xr:uid="{00000000-0005-0000-0000-0000962A0000}"/>
    <cellStyle name="Input 9 6 11 2" xfId="11335" xr:uid="{00000000-0005-0000-0000-0000972A0000}"/>
    <cellStyle name="Input 9 6 12" xfId="11336" xr:uid="{00000000-0005-0000-0000-0000982A0000}"/>
    <cellStyle name="Input 9 6 12 2" xfId="11337" xr:uid="{00000000-0005-0000-0000-0000992A0000}"/>
    <cellStyle name="Input 9 6 13" xfId="11338" xr:uid="{00000000-0005-0000-0000-00009A2A0000}"/>
    <cellStyle name="Input 9 6 13 2" xfId="11339" xr:uid="{00000000-0005-0000-0000-00009B2A0000}"/>
    <cellStyle name="Input 9 6 14" xfId="11340" xr:uid="{00000000-0005-0000-0000-00009C2A0000}"/>
    <cellStyle name="Input 9 6 14 2" xfId="11341" xr:uid="{00000000-0005-0000-0000-00009D2A0000}"/>
    <cellStyle name="Input 9 6 15" xfId="11342" xr:uid="{00000000-0005-0000-0000-00009E2A0000}"/>
    <cellStyle name="Input 9 6 15 2" xfId="11343" xr:uid="{00000000-0005-0000-0000-00009F2A0000}"/>
    <cellStyle name="Input 9 6 16" xfId="11344" xr:uid="{00000000-0005-0000-0000-0000A02A0000}"/>
    <cellStyle name="Input 9 6 16 2" xfId="11345" xr:uid="{00000000-0005-0000-0000-0000A12A0000}"/>
    <cellStyle name="Input 9 6 17" xfId="11346" xr:uid="{00000000-0005-0000-0000-0000A22A0000}"/>
    <cellStyle name="Input 9 6 17 2" xfId="11347" xr:uid="{00000000-0005-0000-0000-0000A32A0000}"/>
    <cellStyle name="Input 9 6 18" xfId="11348" xr:uid="{00000000-0005-0000-0000-0000A42A0000}"/>
    <cellStyle name="Input 9 6 18 2" xfId="11349" xr:uid="{00000000-0005-0000-0000-0000A52A0000}"/>
    <cellStyle name="Input 9 6 19" xfId="11350" xr:uid="{00000000-0005-0000-0000-0000A62A0000}"/>
    <cellStyle name="Input 9 6 2" xfId="11351" xr:uid="{00000000-0005-0000-0000-0000A72A0000}"/>
    <cellStyle name="Input 9 6 2 10" xfId="11352" xr:uid="{00000000-0005-0000-0000-0000A82A0000}"/>
    <cellStyle name="Input 9 6 2 10 2" xfId="11353" xr:uid="{00000000-0005-0000-0000-0000A92A0000}"/>
    <cellStyle name="Input 9 6 2 11" xfId="11354" xr:uid="{00000000-0005-0000-0000-0000AA2A0000}"/>
    <cellStyle name="Input 9 6 2 11 2" xfId="11355" xr:uid="{00000000-0005-0000-0000-0000AB2A0000}"/>
    <cellStyle name="Input 9 6 2 12" xfId="11356" xr:uid="{00000000-0005-0000-0000-0000AC2A0000}"/>
    <cellStyle name="Input 9 6 2 12 2" xfId="11357" xr:uid="{00000000-0005-0000-0000-0000AD2A0000}"/>
    <cellStyle name="Input 9 6 2 13" xfId="11358" xr:uid="{00000000-0005-0000-0000-0000AE2A0000}"/>
    <cellStyle name="Input 9 6 2 13 2" xfId="11359" xr:uid="{00000000-0005-0000-0000-0000AF2A0000}"/>
    <cellStyle name="Input 9 6 2 14" xfId="11360" xr:uid="{00000000-0005-0000-0000-0000B02A0000}"/>
    <cellStyle name="Input 9 6 2 14 2" xfId="11361" xr:uid="{00000000-0005-0000-0000-0000B12A0000}"/>
    <cellStyle name="Input 9 6 2 15" xfId="11362" xr:uid="{00000000-0005-0000-0000-0000B22A0000}"/>
    <cellStyle name="Input 9 6 2 15 2" xfId="11363" xr:uid="{00000000-0005-0000-0000-0000B32A0000}"/>
    <cellStyle name="Input 9 6 2 16" xfId="11364" xr:uid="{00000000-0005-0000-0000-0000B42A0000}"/>
    <cellStyle name="Input 9 6 2 16 2" xfId="11365" xr:uid="{00000000-0005-0000-0000-0000B52A0000}"/>
    <cellStyle name="Input 9 6 2 17" xfId="11366" xr:uid="{00000000-0005-0000-0000-0000B62A0000}"/>
    <cellStyle name="Input 9 6 2 17 2" xfId="11367" xr:uid="{00000000-0005-0000-0000-0000B72A0000}"/>
    <cellStyle name="Input 9 6 2 18" xfId="11368" xr:uid="{00000000-0005-0000-0000-0000B82A0000}"/>
    <cellStyle name="Input 9 6 2 2" xfId="11369" xr:uid="{00000000-0005-0000-0000-0000B92A0000}"/>
    <cellStyle name="Input 9 6 2 2 2" xfId="11370" xr:uid="{00000000-0005-0000-0000-0000BA2A0000}"/>
    <cellStyle name="Input 9 6 2 3" xfId="11371" xr:uid="{00000000-0005-0000-0000-0000BB2A0000}"/>
    <cellStyle name="Input 9 6 2 3 2" xfId="11372" xr:uid="{00000000-0005-0000-0000-0000BC2A0000}"/>
    <cellStyle name="Input 9 6 2 4" xfId="11373" xr:uid="{00000000-0005-0000-0000-0000BD2A0000}"/>
    <cellStyle name="Input 9 6 2 4 2" xfId="11374" xr:uid="{00000000-0005-0000-0000-0000BE2A0000}"/>
    <cellStyle name="Input 9 6 2 5" xfId="11375" xr:uid="{00000000-0005-0000-0000-0000BF2A0000}"/>
    <cellStyle name="Input 9 6 2 5 2" xfId="11376" xr:uid="{00000000-0005-0000-0000-0000C02A0000}"/>
    <cellStyle name="Input 9 6 2 6" xfId="11377" xr:uid="{00000000-0005-0000-0000-0000C12A0000}"/>
    <cellStyle name="Input 9 6 2 6 2" xfId="11378" xr:uid="{00000000-0005-0000-0000-0000C22A0000}"/>
    <cellStyle name="Input 9 6 2 7" xfId="11379" xr:uid="{00000000-0005-0000-0000-0000C32A0000}"/>
    <cellStyle name="Input 9 6 2 7 2" xfId="11380" xr:uid="{00000000-0005-0000-0000-0000C42A0000}"/>
    <cellStyle name="Input 9 6 2 8" xfId="11381" xr:uid="{00000000-0005-0000-0000-0000C52A0000}"/>
    <cellStyle name="Input 9 6 2 8 2" xfId="11382" xr:uid="{00000000-0005-0000-0000-0000C62A0000}"/>
    <cellStyle name="Input 9 6 2 9" xfId="11383" xr:uid="{00000000-0005-0000-0000-0000C72A0000}"/>
    <cellStyle name="Input 9 6 2 9 2" xfId="11384" xr:uid="{00000000-0005-0000-0000-0000C82A0000}"/>
    <cellStyle name="Input 9 6 3" xfId="11385" xr:uid="{00000000-0005-0000-0000-0000C92A0000}"/>
    <cellStyle name="Input 9 6 3 10" xfId="11386" xr:uid="{00000000-0005-0000-0000-0000CA2A0000}"/>
    <cellStyle name="Input 9 6 3 10 2" xfId="11387" xr:uid="{00000000-0005-0000-0000-0000CB2A0000}"/>
    <cellStyle name="Input 9 6 3 11" xfId="11388" xr:uid="{00000000-0005-0000-0000-0000CC2A0000}"/>
    <cellStyle name="Input 9 6 3 11 2" xfId="11389" xr:uid="{00000000-0005-0000-0000-0000CD2A0000}"/>
    <cellStyle name="Input 9 6 3 12" xfId="11390" xr:uid="{00000000-0005-0000-0000-0000CE2A0000}"/>
    <cellStyle name="Input 9 6 3 12 2" xfId="11391" xr:uid="{00000000-0005-0000-0000-0000CF2A0000}"/>
    <cellStyle name="Input 9 6 3 13" xfId="11392" xr:uid="{00000000-0005-0000-0000-0000D02A0000}"/>
    <cellStyle name="Input 9 6 3 13 2" xfId="11393" xr:uid="{00000000-0005-0000-0000-0000D12A0000}"/>
    <cellStyle name="Input 9 6 3 14" xfId="11394" xr:uid="{00000000-0005-0000-0000-0000D22A0000}"/>
    <cellStyle name="Input 9 6 3 14 2" xfId="11395" xr:uid="{00000000-0005-0000-0000-0000D32A0000}"/>
    <cellStyle name="Input 9 6 3 15" xfId="11396" xr:uid="{00000000-0005-0000-0000-0000D42A0000}"/>
    <cellStyle name="Input 9 6 3 15 2" xfId="11397" xr:uid="{00000000-0005-0000-0000-0000D52A0000}"/>
    <cellStyle name="Input 9 6 3 16" xfId="11398" xr:uid="{00000000-0005-0000-0000-0000D62A0000}"/>
    <cellStyle name="Input 9 6 3 2" xfId="11399" xr:uid="{00000000-0005-0000-0000-0000D72A0000}"/>
    <cellStyle name="Input 9 6 3 2 2" xfId="11400" xr:uid="{00000000-0005-0000-0000-0000D82A0000}"/>
    <cellStyle name="Input 9 6 3 3" xfId="11401" xr:uid="{00000000-0005-0000-0000-0000D92A0000}"/>
    <cellStyle name="Input 9 6 3 3 2" xfId="11402" xr:uid="{00000000-0005-0000-0000-0000DA2A0000}"/>
    <cellStyle name="Input 9 6 3 4" xfId="11403" xr:uid="{00000000-0005-0000-0000-0000DB2A0000}"/>
    <cellStyle name="Input 9 6 3 4 2" xfId="11404" xr:uid="{00000000-0005-0000-0000-0000DC2A0000}"/>
    <cellStyle name="Input 9 6 3 5" xfId="11405" xr:uid="{00000000-0005-0000-0000-0000DD2A0000}"/>
    <cellStyle name="Input 9 6 3 5 2" xfId="11406" xr:uid="{00000000-0005-0000-0000-0000DE2A0000}"/>
    <cellStyle name="Input 9 6 3 6" xfId="11407" xr:uid="{00000000-0005-0000-0000-0000DF2A0000}"/>
    <cellStyle name="Input 9 6 3 6 2" xfId="11408" xr:uid="{00000000-0005-0000-0000-0000E02A0000}"/>
    <cellStyle name="Input 9 6 3 7" xfId="11409" xr:uid="{00000000-0005-0000-0000-0000E12A0000}"/>
    <cellStyle name="Input 9 6 3 7 2" xfId="11410" xr:uid="{00000000-0005-0000-0000-0000E22A0000}"/>
    <cellStyle name="Input 9 6 3 8" xfId="11411" xr:uid="{00000000-0005-0000-0000-0000E32A0000}"/>
    <cellStyle name="Input 9 6 3 8 2" xfId="11412" xr:uid="{00000000-0005-0000-0000-0000E42A0000}"/>
    <cellStyle name="Input 9 6 3 9" xfId="11413" xr:uid="{00000000-0005-0000-0000-0000E52A0000}"/>
    <cellStyle name="Input 9 6 3 9 2" xfId="11414" xr:uid="{00000000-0005-0000-0000-0000E62A0000}"/>
    <cellStyle name="Input 9 6 4" xfId="11415" xr:uid="{00000000-0005-0000-0000-0000E72A0000}"/>
    <cellStyle name="Input 9 6 4 10" xfId="11416" xr:uid="{00000000-0005-0000-0000-0000E82A0000}"/>
    <cellStyle name="Input 9 6 4 10 2" xfId="11417" xr:uid="{00000000-0005-0000-0000-0000E92A0000}"/>
    <cellStyle name="Input 9 6 4 11" xfId="11418" xr:uid="{00000000-0005-0000-0000-0000EA2A0000}"/>
    <cellStyle name="Input 9 6 4 11 2" xfId="11419" xr:uid="{00000000-0005-0000-0000-0000EB2A0000}"/>
    <cellStyle name="Input 9 6 4 12" xfId="11420" xr:uid="{00000000-0005-0000-0000-0000EC2A0000}"/>
    <cellStyle name="Input 9 6 4 12 2" xfId="11421" xr:uid="{00000000-0005-0000-0000-0000ED2A0000}"/>
    <cellStyle name="Input 9 6 4 13" xfId="11422" xr:uid="{00000000-0005-0000-0000-0000EE2A0000}"/>
    <cellStyle name="Input 9 6 4 13 2" xfId="11423" xr:uid="{00000000-0005-0000-0000-0000EF2A0000}"/>
    <cellStyle name="Input 9 6 4 14" xfId="11424" xr:uid="{00000000-0005-0000-0000-0000F02A0000}"/>
    <cellStyle name="Input 9 6 4 14 2" xfId="11425" xr:uid="{00000000-0005-0000-0000-0000F12A0000}"/>
    <cellStyle name="Input 9 6 4 15" xfId="11426" xr:uid="{00000000-0005-0000-0000-0000F22A0000}"/>
    <cellStyle name="Input 9 6 4 15 2" xfId="11427" xr:uid="{00000000-0005-0000-0000-0000F32A0000}"/>
    <cellStyle name="Input 9 6 4 16" xfId="11428" xr:uid="{00000000-0005-0000-0000-0000F42A0000}"/>
    <cellStyle name="Input 9 6 4 2" xfId="11429" xr:uid="{00000000-0005-0000-0000-0000F52A0000}"/>
    <cellStyle name="Input 9 6 4 2 2" xfId="11430" xr:uid="{00000000-0005-0000-0000-0000F62A0000}"/>
    <cellStyle name="Input 9 6 4 3" xfId="11431" xr:uid="{00000000-0005-0000-0000-0000F72A0000}"/>
    <cellStyle name="Input 9 6 4 3 2" xfId="11432" xr:uid="{00000000-0005-0000-0000-0000F82A0000}"/>
    <cellStyle name="Input 9 6 4 4" xfId="11433" xr:uid="{00000000-0005-0000-0000-0000F92A0000}"/>
    <cellStyle name="Input 9 6 4 4 2" xfId="11434" xr:uid="{00000000-0005-0000-0000-0000FA2A0000}"/>
    <cellStyle name="Input 9 6 4 5" xfId="11435" xr:uid="{00000000-0005-0000-0000-0000FB2A0000}"/>
    <cellStyle name="Input 9 6 4 5 2" xfId="11436" xr:uid="{00000000-0005-0000-0000-0000FC2A0000}"/>
    <cellStyle name="Input 9 6 4 6" xfId="11437" xr:uid="{00000000-0005-0000-0000-0000FD2A0000}"/>
    <cellStyle name="Input 9 6 4 6 2" xfId="11438" xr:uid="{00000000-0005-0000-0000-0000FE2A0000}"/>
    <cellStyle name="Input 9 6 4 7" xfId="11439" xr:uid="{00000000-0005-0000-0000-0000FF2A0000}"/>
    <cellStyle name="Input 9 6 4 7 2" xfId="11440" xr:uid="{00000000-0005-0000-0000-0000002B0000}"/>
    <cellStyle name="Input 9 6 4 8" xfId="11441" xr:uid="{00000000-0005-0000-0000-0000012B0000}"/>
    <cellStyle name="Input 9 6 4 8 2" xfId="11442" xr:uid="{00000000-0005-0000-0000-0000022B0000}"/>
    <cellStyle name="Input 9 6 4 9" xfId="11443" xr:uid="{00000000-0005-0000-0000-0000032B0000}"/>
    <cellStyle name="Input 9 6 4 9 2" xfId="11444" xr:uid="{00000000-0005-0000-0000-0000042B0000}"/>
    <cellStyle name="Input 9 6 5" xfId="11445" xr:uid="{00000000-0005-0000-0000-0000052B0000}"/>
    <cellStyle name="Input 9 6 5 10" xfId="11446" xr:uid="{00000000-0005-0000-0000-0000062B0000}"/>
    <cellStyle name="Input 9 6 5 10 2" xfId="11447" xr:uid="{00000000-0005-0000-0000-0000072B0000}"/>
    <cellStyle name="Input 9 6 5 11" xfId="11448" xr:uid="{00000000-0005-0000-0000-0000082B0000}"/>
    <cellStyle name="Input 9 6 5 11 2" xfId="11449" xr:uid="{00000000-0005-0000-0000-0000092B0000}"/>
    <cellStyle name="Input 9 6 5 12" xfId="11450" xr:uid="{00000000-0005-0000-0000-00000A2B0000}"/>
    <cellStyle name="Input 9 6 5 12 2" xfId="11451" xr:uid="{00000000-0005-0000-0000-00000B2B0000}"/>
    <cellStyle name="Input 9 6 5 13" xfId="11452" xr:uid="{00000000-0005-0000-0000-00000C2B0000}"/>
    <cellStyle name="Input 9 6 5 13 2" xfId="11453" xr:uid="{00000000-0005-0000-0000-00000D2B0000}"/>
    <cellStyle name="Input 9 6 5 14" xfId="11454" xr:uid="{00000000-0005-0000-0000-00000E2B0000}"/>
    <cellStyle name="Input 9 6 5 14 2" xfId="11455" xr:uid="{00000000-0005-0000-0000-00000F2B0000}"/>
    <cellStyle name="Input 9 6 5 15" xfId="11456" xr:uid="{00000000-0005-0000-0000-0000102B0000}"/>
    <cellStyle name="Input 9 6 5 2" xfId="11457" xr:uid="{00000000-0005-0000-0000-0000112B0000}"/>
    <cellStyle name="Input 9 6 5 2 2" xfId="11458" xr:uid="{00000000-0005-0000-0000-0000122B0000}"/>
    <cellStyle name="Input 9 6 5 3" xfId="11459" xr:uid="{00000000-0005-0000-0000-0000132B0000}"/>
    <cellStyle name="Input 9 6 5 3 2" xfId="11460" xr:uid="{00000000-0005-0000-0000-0000142B0000}"/>
    <cellStyle name="Input 9 6 5 4" xfId="11461" xr:uid="{00000000-0005-0000-0000-0000152B0000}"/>
    <cellStyle name="Input 9 6 5 4 2" xfId="11462" xr:uid="{00000000-0005-0000-0000-0000162B0000}"/>
    <cellStyle name="Input 9 6 5 5" xfId="11463" xr:uid="{00000000-0005-0000-0000-0000172B0000}"/>
    <cellStyle name="Input 9 6 5 5 2" xfId="11464" xr:uid="{00000000-0005-0000-0000-0000182B0000}"/>
    <cellStyle name="Input 9 6 5 6" xfId="11465" xr:uid="{00000000-0005-0000-0000-0000192B0000}"/>
    <cellStyle name="Input 9 6 5 6 2" xfId="11466" xr:uid="{00000000-0005-0000-0000-00001A2B0000}"/>
    <cellStyle name="Input 9 6 5 7" xfId="11467" xr:uid="{00000000-0005-0000-0000-00001B2B0000}"/>
    <cellStyle name="Input 9 6 5 7 2" xfId="11468" xr:uid="{00000000-0005-0000-0000-00001C2B0000}"/>
    <cellStyle name="Input 9 6 5 8" xfId="11469" xr:uid="{00000000-0005-0000-0000-00001D2B0000}"/>
    <cellStyle name="Input 9 6 5 8 2" xfId="11470" xr:uid="{00000000-0005-0000-0000-00001E2B0000}"/>
    <cellStyle name="Input 9 6 5 9" xfId="11471" xr:uid="{00000000-0005-0000-0000-00001F2B0000}"/>
    <cellStyle name="Input 9 6 5 9 2" xfId="11472" xr:uid="{00000000-0005-0000-0000-0000202B0000}"/>
    <cellStyle name="Input 9 6 6" xfId="11473" xr:uid="{00000000-0005-0000-0000-0000212B0000}"/>
    <cellStyle name="Input 9 6 6 2" xfId="11474" xr:uid="{00000000-0005-0000-0000-0000222B0000}"/>
    <cellStyle name="Input 9 6 7" xfId="11475" xr:uid="{00000000-0005-0000-0000-0000232B0000}"/>
    <cellStyle name="Input 9 6 7 2" xfId="11476" xr:uid="{00000000-0005-0000-0000-0000242B0000}"/>
    <cellStyle name="Input 9 6 8" xfId="11477" xr:uid="{00000000-0005-0000-0000-0000252B0000}"/>
    <cellStyle name="Input 9 6 8 2" xfId="11478" xr:uid="{00000000-0005-0000-0000-0000262B0000}"/>
    <cellStyle name="Input 9 6 9" xfId="11479" xr:uid="{00000000-0005-0000-0000-0000272B0000}"/>
    <cellStyle name="Input 9 6 9 2" xfId="11480" xr:uid="{00000000-0005-0000-0000-0000282B0000}"/>
    <cellStyle name="Input 9 7" xfId="11481" xr:uid="{00000000-0005-0000-0000-0000292B0000}"/>
    <cellStyle name="Input 9 7 10" xfId="11482" xr:uid="{00000000-0005-0000-0000-00002A2B0000}"/>
    <cellStyle name="Input 9 7 10 2" xfId="11483" xr:uid="{00000000-0005-0000-0000-00002B2B0000}"/>
    <cellStyle name="Input 9 7 11" xfId="11484" xr:uid="{00000000-0005-0000-0000-00002C2B0000}"/>
    <cellStyle name="Input 9 7 11 2" xfId="11485" xr:uid="{00000000-0005-0000-0000-00002D2B0000}"/>
    <cellStyle name="Input 9 7 12" xfId="11486" xr:uid="{00000000-0005-0000-0000-00002E2B0000}"/>
    <cellStyle name="Input 9 7 12 2" xfId="11487" xr:uid="{00000000-0005-0000-0000-00002F2B0000}"/>
    <cellStyle name="Input 9 7 13" xfId="11488" xr:uid="{00000000-0005-0000-0000-0000302B0000}"/>
    <cellStyle name="Input 9 7 13 2" xfId="11489" xr:uid="{00000000-0005-0000-0000-0000312B0000}"/>
    <cellStyle name="Input 9 7 14" xfId="11490" xr:uid="{00000000-0005-0000-0000-0000322B0000}"/>
    <cellStyle name="Input 9 7 14 2" xfId="11491" xr:uid="{00000000-0005-0000-0000-0000332B0000}"/>
    <cellStyle name="Input 9 7 15" xfId="11492" xr:uid="{00000000-0005-0000-0000-0000342B0000}"/>
    <cellStyle name="Input 9 7 15 2" xfId="11493" xr:uid="{00000000-0005-0000-0000-0000352B0000}"/>
    <cellStyle name="Input 9 7 16" xfId="11494" xr:uid="{00000000-0005-0000-0000-0000362B0000}"/>
    <cellStyle name="Input 9 7 16 2" xfId="11495" xr:uid="{00000000-0005-0000-0000-0000372B0000}"/>
    <cellStyle name="Input 9 7 17" xfId="11496" xr:uid="{00000000-0005-0000-0000-0000382B0000}"/>
    <cellStyle name="Input 9 7 17 2" xfId="11497" xr:uid="{00000000-0005-0000-0000-0000392B0000}"/>
    <cellStyle name="Input 9 7 18" xfId="11498" xr:uid="{00000000-0005-0000-0000-00003A2B0000}"/>
    <cellStyle name="Input 9 7 18 2" xfId="11499" xr:uid="{00000000-0005-0000-0000-00003B2B0000}"/>
    <cellStyle name="Input 9 7 19" xfId="11500" xr:uid="{00000000-0005-0000-0000-00003C2B0000}"/>
    <cellStyle name="Input 9 7 2" xfId="11501" xr:uid="{00000000-0005-0000-0000-00003D2B0000}"/>
    <cellStyle name="Input 9 7 2 10" xfId="11502" xr:uid="{00000000-0005-0000-0000-00003E2B0000}"/>
    <cellStyle name="Input 9 7 2 10 2" xfId="11503" xr:uid="{00000000-0005-0000-0000-00003F2B0000}"/>
    <cellStyle name="Input 9 7 2 11" xfId="11504" xr:uid="{00000000-0005-0000-0000-0000402B0000}"/>
    <cellStyle name="Input 9 7 2 11 2" xfId="11505" xr:uid="{00000000-0005-0000-0000-0000412B0000}"/>
    <cellStyle name="Input 9 7 2 12" xfId="11506" xr:uid="{00000000-0005-0000-0000-0000422B0000}"/>
    <cellStyle name="Input 9 7 2 12 2" xfId="11507" xr:uid="{00000000-0005-0000-0000-0000432B0000}"/>
    <cellStyle name="Input 9 7 2 13" xfId="11508" xr:uid="{00000000-0005-0000-0000-0000442B0000}"/>
    <cellStyle name="Input 9 7 2 13 2" xfId="11509" xr:uid="{00000000-0005-0000-0000-0000452B0000}"/>
    <cellStyle name="Input 9 7 2 14" xfId="11510" xr:uid="{00000000-0005-0000-0000-0000462B0000}"/>
    <cellStyle name="Input 9 7 2 14 2" xfId="11511" xr:uid="{00000000-0005-0000-0000-0000472B0000}"/>
    <cellStyle name="Input 9 7 2 15" xfId="11512" xr:uid="{00000000-0005-0000-0000-0000482B0000}"/>
    <cellStyle name="Input 9 7 2 15 2" xfId="11513" xr:uid="{00000000-0005-0000-0000-0000492B0000}"/>
    <cellStyle name="Input 9 7 2 16" xfId="11514" xr:uid="{00000000-0005-0000-0000-00004A2B0000}"/>
    <cellStyle name="Input 9 7 2 16 2" xfId="11515" xr:uid="{00000000-0005-0000-0000-00004B2B0000}"/>
    <cellStyle name="Input 9 7 2 17" xfId="11516" xr:uid="{00000000-0005-0000-0000-00004C2B0000}"/>
    <cellStyle name="Input 9 7 2 17 2" xfId="11517" xr:uid="{00000000-0005-0000-0000-00004D2B0000}"/>
    <cellStyle name="Input 9 7 2 18" xfId="11518" xr:uid="{00000000-0005-0000-0000-00004E2B0000}"/>
    <cellStyle name="Input 9 7 2 2" xfId="11519" xr:uid="{00000000-0005-0000-0000-00004F2B0000}"/>
    <cellStyle name="Input 9 7 2 2 2" xfId="11520" xr:uid="{00000000-0005-0000-0000-0000502B0000}"/>
    <cellStyle name="Input 9 7 2 3" xfId="11521" xr:uid="{00000000-0005-0000-0000-0000512B0000}"/>
    <cellStyle name="Input 9 7 2 3 2" xfId="11522" xr:uid="{00000000-0005-0000-0000-0000522B0000}"/>
    <cellStyle name="Input 9 7 2 4" xfId="11523" xr:uid="{00000000-0005-0000-0000-0000532B0000}"/>
    <cellStyle name="Input 9 7 2 4 2" xfId="11524" xr:uid="{00000000-0005-0000-0000-0000542B0000}"/>
    <cellStyle name="Input 9 7 2 5" xfId="11525" xr:uid="{00000000-0005-0000-0000-0000552B0000}"/>
    <cellStyle name="Input 9 7 2 5 2" xfId="11526" xr:uid="{00000000-0005-0000-0000-0000562B0000}"/>
    <cellStyle name="Input 9 7 2 6" xfId="11527" xr:uid="{00000000-0005-0000-0000-0000572B0000}"/>
    <cellStyle name="Input 9 7 2 6 2" xfId="11528" xr:uid="{00000000-0005-0000-0000-0000582B0000}"/>
    <cellStyle name="Input 9 7 2 7" xfId="11529" xr:uid="{00000000-0005-0000-0000-0000592B0000}"/>
    <cellStyle name="Input 9 7 2 7 2" xfId="11530" xr:uid="{00000000-0005-0000-0000-00005A2B0000}"/>
    <cellStyle name="Input 9 7 2 8" xfId="11531" xr:uid="{00000000-0005-0000-0000-00005B2B0000}"/>
    <cellStyle name="Input 9 7 2 8 2" xfId="11532" xr:uid="{00000000-0005-0000-0000-00005C2B0000}"/>
    <cellStyle name="Input 9 7 2 9" xfId="11533" xr:uid="{00000000-0005-0000-0000-00005D2B0000}"/>
    <cellStyle name="Input 9 7 2 9 2" xfId="11534" xr:uid="{00000000-0005-0000-0000-00005E2B0000}"/>
    <cellStyle name="Input 9 7 3" xfId="11535" xr:uid="{00000000-0005-0000-0000-00005F2B0000}"/>
    <cellStyle name="Input 9 7 3 10" xfId="11536" xr:uid="{00000000-0005-0000-0000-0000602B0000}"/>
    <cellStyle name="Input 9 7 3 10 2" xfId="11537" xr:uid="{00000000-0005-0000-0000-0000612B0000}"/>
    <cellStyle name="Input 9 7 3 11" xfId="11538" xr:uid="{00000000-0005-0000-0000-0000622B0000}"/>
    <cellStyle name="Input 9 7 3 11 2" xfId="11539" xr:uid="{00000000-0005-0000-0000-0000632B0000}"/>
    <cellStyle name="Input 9 7 3 12" xfId="11540" xr:uid="{00000000-0005-0000-0000-0000642B0000}"/>
    <cellStyle name="Input 9 7 3 12 2" xfId="11541" xr:uid="{00000000-0005-0000-0000-0000652B0000}"/>
    <cellStyle name="Input 9 7 3 13" xfId="11542" xr:uid="{00000000-0005-0000-0000-0000662B0000}"/>
    <cellStyle name="Input 9 7 3 13 2" xfId="11543" xr:uid="{00000000-0005-0000-0000-0000672B0000}"/>
    <cellStyle name="Input 9 7 3 14" xfId="11544" xr:uid="{00000000-0005-0000-0000-0000682B0000}"/>
    <cellStyle name="Input 9 7 3 14 2" xfId="11545" xr:uid="{00000000-0005-0000-0000-0000692B0000}"/>
    <cellStyle name="Input 9 7 3 15" xfId="11546" xr:uid="{00000000-0005-0000-0000-00006A2B0000}"/>
    <cellStyle name="Input 9 7 3 15 2" xfId="11547" xr:uid="{00000000-0005-0000-0000-00006B2B0000}"/>
    <cellStyle name="Input 9 7 3 16" xfId="11548" xr:uid="{00000000-0005-0000-0000-00006C2B0000}"/>
    <cellStyle name="Input 9 7 3 2" xfId="11549" xr:uid="{00000000-0005-0000-0000-00006D2B0000}"/>
    <cellStyle name="Input 9 7 3 2 2" xfId="11550" xr:uid="{00000000-0005-0000-0000-00006E2B0000}"/>
    <cellStyle name="Input 9 7 3 3" xfId="11551" xr:uid="{00000000-0005-0000-0000-00006F2B0000}"/>
    <cellStyle name="Input 9 7 3 3 2" xfId="11552" xr:uid="{00000000-0005-0000-0000-0000702B0000}"/>
    <cellStyle name="Input 9 7 3 4" xfId="11553" xr:uid="{00000000-0005-0000-0000-0000712B0000}"/>
    <cellStyle name="Input 9 7 3 4 2" xfId="11554" xr:uid="{00000000-0005-0000-0000-0000722B0000}"/>
    <cellStyle name="Input 9 7 3 5" xfId="11555" xr:uid="{00000000-0005-0000-0000-0000732B0000}"/>
    <cellStyle name="Input 9 7 3 5 2" xfId="11556" xr:uid="{00000000-0005-0000-0000-0000742B0000}"/>
    <cellStyle name="Input 9 7 3 6" xfId="11557" xr:uid="{00000000-0005-0000-0000-0000752B0000}"/>
    <cellStyle name="Input 9 7 3 6 2" xfId="11558" xr:uid="{00000000-0005-0000-0000-0000762B0000}"/>
    <cellStyle name="Input 9 7 3 7" xfId="11559" xr:uid="{00000000-0005-0000-0000-0000772B0000}"/>
    <cellStyle name="Input 9 7 3 7 2" xfId="11560" xr:uid="{00000000-0005-0000-0000-0000782B0000}"/>
    <cellStyle name="Input 9 7 3 8" xfId="11561" xr:uid="{00000000-0005-0000-0000-0000792B0000}"/>
    <cellStyle name="Input 9 7 3 8 2" xfId="11562" xr:uid="{00000000-0005-0000-0000-00007A2B0000}"/>
    <cellStyle name="Input 9 7 3 9" xfId="11563" xr:uid="{00000000-0005-0000-0000-00007B2B0000}"/>
    <cellStyle name="Input 9 7 3 9 2" xfId="11564" xr:uid="{00000000-0005-0000-0000-00007C2B0000}"/>
    <cellStyle name="Input 9 7 4" xfId="11565" xr:uid="{00000000-0005-0000-0000-00007D2B0000}"/>
    <cellStyle name="Input 9 7 4 10" xfId="11566" xr:uid="{00000000-0005-0000-0000-00007E2B0000}"/>
    <cellStyle name="Input 9 7 4 10 2" xfId="11567" xr:uid="{00000000-0005-0000-0000-00007F2B0000}"/>
    <cellStyle name="Input 9 7 4 11" xfId="11568" xr:uid="{00000000-0005-0000-0000-0000802B0000}"/>
    <cellStyle name="Input 9 7 4 11 2" xfId="11569" xr:uid="{00000000-0005-0000-0000-0000812B0000}"/>
    <cellStyle name="Input 9 7 4 12" xfId="11570" xr:uid="{00000000-0005-0000-0000-0000822B0000}"/>
    <cellStyle name="Input 9 7 4 12 2" xfId="11571" xr:uid="{00000000-0005-0000-0000-0000832B0000}"/>
    <cellStyle name="Input 9 7 4 13" xfId="11572" xr:uid="{00000000-0005-0000-0000-0000842B0000}"/>
    <cellStyle name="Input 9 7 4 13 2" xfId="11573" xr:uid="{00000000-0005-0000-0000-0000852B0000}"/>
    <cellStyle name="Input 9 7 4 14" xfId="11574" xr:uid="{00000000-0005-0000-0000-0000862B0000}"/>
    <cellStyle name="Input 9 7 4 14 2" xfId="11575" xr:uid="{00000000-0005-0000-0000-0000872B0000}"/>
    <cellStyle name="Input 9 7 4 15" xfId="11576" xr:uid="{00000000-0005-0000-0000-0000882B0000}"/>
    <cellStyle name="Input 9 7 4 15 2" xfId="11577" xr:uid="{00000000-0005-0000-0000-0000892B0000}"/>
    <cellStyle name="Input 9 7 4 16" xfId="11578" xr:uid="{00000000-0005-0000-0000-00008A2B0000}"/>
    <cellStyle name="Input 9 7 4 2" xfId="11579" xr:uid="{00000000-0005-0000-0000-00008B2B0000}"/>
    <cellStyle name="Input 9 7 4 2 2" xfId="11580" xr:uid="{00000000-0005-0000-0000-00008C2B0000}"/>
    <cellStyle name="Input 9 7 4 3" xfId="11581" xr:uid="{00000000-0005-0000-0000-00008D2B0000}"/>
    <cellStyle name="Input 9 7 4 3 2" xfId="11582" xr:uid="{00000000-0005-0000-0000-00008E2B0000}"/>
    <cellStyle name="Input 9 7 4 4" xfId="11583" xr:uid="{00000000-0005-0000-0000-00008F2B0000}"/>
    <cellStyle name="Input 9 7 4 4 2" xfId="11584" xr:uid="{00000000-0005-0000-0000-0000902B0000}"/>
    <cellStyle name="Input 9 7 4 5" xfId="11585" xr:uid="{00000000-0005-0000-0000-0000912B0000}"/>
    <cellStyle name="Input 9 7 4 5 2" xfId="11586" xr:uid="{00000000-0005-0000-0000-0000922B0000}"/>
    <cellStyle name="Input 9 7 4 6" xfId="11587" xr:uid="{00000000-0005-0000-0000-0000932B0000}"/>
    <cellStyle name="Input 9 7 4 6 2" xfId="11588" xr:uid="{00000000-0005-0000-0000-0000942B0000}"/>
    <cellStyle name="Input 9 7 4 7" xfId="11589" xr:uid="{00000000-0005-0000-0000-0000952B0000}"/>
    <cellStyle name="Input 9 7 4 7 2" xfId="11590" xr:uid="{00000000-0005-0000-0000-0000962B0000}"/>
    <cellStyle name="Input 9 7 4 8" xfId="11591" xr:uid="{00000000-0005-0000-0000-0000972B0000}"/>
    <cellStyle name="Input 9 7 4 8 2" xfId="11592" xr:uid="{00000000-0005-0000-0000-0000982B0000}"/>
    <cellStyle name="Input 9 7 4 9" xfId="11593" xr:uid="{00000000-0005-0000-0000-0000992B0000}"/>
    <cellStyle name="Input 9 7 4 9 2" xfId="11594" xr:uid="{00000000-0005-0000-0000-00009A2B0000}"/>
    <cellStyle name="Input 9 7 5" xfId="11595" xr:uid="{00000000-0005-0000-0000-00009B2B0000}"/>
    <cellStyle name="Input 9 7 5 10" xfId="11596" xr:uid="{00000000-0005-0000-0000-00009C2B0000}"/>
    <cellStyle name="Input 9 7 5 10 2" xfId="11597" xr:uid="{00000000-0005-0000-0000-00009D2B0000}"/>
    <cellStyle name="Input 9 7 5 11" xfId="11598" xr:uid="{00000000-0005-0000-0000-00009E2B0000}"/>
    <cellStyle name="Input 9 7 5 11 2" xfId="11599" xr:uid="{00000000-0005-0000-0000-00009F2B0000}"/>
    <cellStyle name="Input 9 7 5 12" xfId="11600" xr:uid="{00000000-0005-0000-0000-0000A02B0000}"/>
    <cellStyle name="Input 9 7 5 12 2" xfId="11601" xr:uid="{00000000-0005-0000-0000-0000A12B0000}"/>
    <cellStyle name="Input 9 7 5 13" xfId="11602" xr:uid="{00000000-0005-0000-0000-0000A22B0000}"/>
    <cellStyle name="Input 9 7 5 13 2" xfId="11603" xr:uid="{00000000-0005-0000-0000-0000A32B0000}"/>
    <cellStyle name="Input 9 7 5 14" xfId="11604" xr:uid="{00000000-0005-0000-0000-0000A42B0000}"/>
    <cellStyle name="Input 9 7 5 14 2" xfId="11605" xr:uid="{00000000-0005-0000-0000-0000A52B0000}"/>
    <cellStyle name="Input 9 7 5 15" xfId="11606" xr:uid="{00000000-0005-0000-0000-0000A62B0000}"/>
    <cellStyle name="Input 9 7 5 2" xfId="11607" xr:uid="{00000000-0005-0000-0000-0000A72B0000}"/>
    <cellStyle name="Input 9 7 5 2 2" xfId="11608" xr:uid="{00000000-0005-0000-0000-0000A82B0000}"/>
    <cellStyle name="Input 9 7 5 3" xfId="11609" xr:uid="{00000000-0005-0000-0000-0000A92B0000}"/>
    <cellStyle name="Input 9 7 5 3 2" xfId="11610" xr:uid="{00000000-0005-0000-0000-0000AA2B0000}"/>
    <cellStyle name="Input 9 7 5 4" xfId="11611" xr:uid="{00000000-0005-0000-0000-0000AB2B0000}"/>
    <cellStyle name="Input 9 7 5 4 2" xfId="11612" xr:uid="{00000000-0005-0000-0000-0000AC2B0000}"/>
    <cellStyle name="Input 9 7 5 5" xfId="11613" xr:uid="{00000000-0005-0000-0000-0000AD2B0000}"/>
    <cellStyle name="Input 9 7 5 5 2" xfId="11614" xr:uid="{00000000-0005-0000-0000-0000AE2B0000}"/>
    <cellStyle name="Input 9 7 5 6" xfId="11615" xr:uid="{00000000-0005-0000-0000-0000AF2B0000}"/>
    <cellStyle name="Input 9 7 5 6 2" xfId="11616" xr:uid="{00000000-0005-0000-0000-0000B02B0000}"/>
    <cellStyle name="Input 9 7 5 7" xfId="11617" xr:uid="{00000000-0005-0000-0000-0000B12B0000}"/>
    <cellStyle name="Input 9 7 5 7 2" xfId="11618" xr:uid="{00000000-0005-0000-0000-0000B22B0000}"/>
    <cellStyle name="Input 9 7 5 8" xfId="11619" xr:uid="{00000000-0005-0000-0000-0000B32B0000}"/>
    <cellStyle name="Input 9 7 5 8 2" xfId="11620" xr:uid="{00000000-0005-0000-0000-0000B42B0000}"/>
    <cellStyle name="Input 9 7 5 9" xfId="11621" xr:uid="{00000000-0005-0000-0000-0000B52B0000}"/>
    <cellStyle name="Input 9 7 5 9 2" xfId="11622" xr:uid="{00000000-0005-0000-0000-0000B62B0000}"/>
    <cellStyle name="Input 9 7 6" xfId="11623" xr:uid="{00000000-0005-0000-0000-0000B72B0000}"/>
    <cellStyle name="Input 9 7 6 2" xfId="11624" xr:uid="{00000000-0005-0000-0000-0000B82B0000}"/>
    <cellStyle name="Input 9 7 7" xfId="11625" xr:uid="{00000000-0005-0000-0000-0000B92B0000}"/>
    <cellStyle name="Input 9 7 7 2" xfId="11626" xr:uid="{00000000-0005-0000-0000-0000BA2B0000}"/>
    <cellStyle name="Input 9 7 8" xfId="11627" xr:uid="{00000000-0005-0000-0000-0000BB2B0000}"/>
    <cellStyle name="Input 9 7 8 2" xfId="11628" xr:uid="{00000000-0005-0000-0000-0000BC2B0000}"/>
    <cellStyle name="Input 9 7 9" xfId="11629" xr:uid="{00000000-0005-0000-0000-0000BD2B0000}"/>
    <cellStyle name="Input 9 7 9 2" xfId="11630" xr:uid="{00000000-0005-0000-0000-0000BE2B0000}"/>
    <cellStyle name="Input 9 8" xfId="11631" xr:uid="{00000000-0005-0000-0000-0000BF2B0000}"/>
    <cellStyle name="Input 9 8 10" xfId="11632" xr:uid="{00000000-0005-0000-0000-0000C02B0000}"/>
    <cellStyle name="Input 9 8 10 2" xfId="11633" xr:uid="{00000000-0005-0000-0000-0000C12B0000}"/>
    <cellStyle name="Input 9 8 11" xfId="11634" xr:uid="{00000000-0005-0000-0000-0000C22B0000}"/>
    <cellStyle name="Input 9 8 11 2" xfId="11635" xr:uid="{00000000-0005-0000-0000-0000C32B0000}"/>
    <cellStyle name="Input 9 8 12" xfId="11636" xr:uid="{00000000-0005-0000-0000-0000C42B0000}"/>
    <cellStyle name="Input 9 8 12 2" xfId="11637" xr:uid="{00000000-0005-0000-0000-0000C52B0000}"/>
    <cellStyle name="Input 9 8 13" xfId="11638" xr:uid="{00000000-0005-0000-0000-0000C62B0000}"/>
    <cellStyle name="Input 9 8 13 2" xfId="11639" xr:uid="{00000000-0005-0000-0000-0000C72B0000}"/>
    <cellStyle name="Input 9 8 14" xfId="11640" xr:uid="{00000000-0005-0000-0000-0000C82B0000}"/>
    <cellStyle name="Input 9 8 14 2" xfId="11641" xr:uid="{00000000-0005-0000-0000-0000C92B0000}"/>
    <cellStyle name="Input 9 8 15" xfId="11642" xr:uid="{00000000-0005-0000-0000-0000CA2B0000}"/>
    <cellStyle name="Input 9 8 15 2" xfId="11643" xr:uid="{00000000-0005-0000-0000-0000CB2B0000}"/>
    <cellStyle name="Input 9 8 16" xfId="11644" xr:uid="{00000000-0005-0000-0000-0000CC2B0000}"/>
    <cellStyle name="Input 9 8 16 2" xfId="11645" xr:uid="{00000000-0005-0000-0000-0000CD2B0000}"/>
    <cellStyle name="Input 9 8 17" xfId="11646" xr:uid="{00000000-0005-0000-0000-0000CE2B0000}"/>
    <cellStyle name="Input 9 8 17 2" xfId="11647" xr:uid="{00000000-0005-0000-0000-0000CF2B0000}"/>
    <cellStyle name="Input 9 8 18" xfId="11648" xr:uid="{00000000-0005-0000-0000-0000D02B0000}"/>
    <cellStyle name="Input 9 8 2" xfId="11649" xr:uid="{00000000-0005-0000-0000-0000D12B0000}"/>
    <cellStyle name="Input 9 8 2 10" xfId="11650" xr:uid="{00000000-0005-0000-0000-0000D22B0000}"/>
    <cellStyle name="Input 9 8 2 10 2" xfId="11651" xr:uid="{00000000-0005-0000-0000-0000D32B0000}"/>
    <cellStyle name="Input 9 8 2 11" xfId="11652" xr:uid="{00000000-0005-0000-0000-0000D42B0000}"/>
    <cellStyle name="Input 9 8 2 11 2" xfId="11653" xr:uid="{00000000-0005-0000-0000-0000D52B0000}"/>
    <cellStyle name="Input 9 8 2 12" xfId="11654" xr:uid="{00000000-0005-0000-0000-0000D62B0000}"/>
    <cellStyle name="Input 9 8 2 12 2" xfId="11655" xr:uid="{00000000-0005-0000-0000-0000D72B0000}"/>
    <cellStyle name="Input 9 8 2 13" xfId="11656" xr:uid="{00000000-0005-0000-0000-0000D82B0000}"/>
    <cellStyle name="Input 9 8 2 13 2" xfId="11657" xr:uid="{00000000-0005-0000-0000-0000D92B0000}"/>
    <cellStyle name="Input 9 8 2 14" xfId="11658" xr:uid="{00000000-0005-0000-0000-0000DA2B0000}"/>
    <cellStyle name="Input 9 8 2 14 2" xfId="11659" xr:uid="{00000000-0005-0000-0000-0000DB2B0000}"/>
    <cellStyle name="Input 9 8 2 15" xfId="11660" xr:uid="{00000000-0005-0000-0000-0000DC2B0000}"/>
    <cellStyle name="Input 9 8 2 15 2" xfId="11661" xr:uid="{00000000-0005-0000-0000-0000DD2B0000}"/>
    <cellStyle name="Input 9 8 2 16" xfId="11662" xr:uid="{00000000-0005-0000-0000-0000DE2B0000}"/>
    <cellStyle name="Input 9 8 2 16 2" xfId="11663" xr:uid="{00000000-0005-0000-0000-0000DF2B0000}"/>
    <cellStyle name="Input 9 8 2 17" xfId="11664" xr:uid="{00000000-0005-0000-0000-0000E02B0000}"/>
    <cellStyle name="Input 9 8 2 17 2" xfId="11665" xr:uid="{00000000-0005-0000-0000-0000E12B0000}"/>
    <cellStyle name="Input 9 8 2 18" xfId="11666" xr:uid="{00000000-0005-0000-0000-0000E22B0000}"/>
    <cellStyle name="Input 9 8 2 2" xfId="11667" xr:uid="{00000000-0005-0000-0000-0000E32B0000}"/>
    <cellStyle name="Input 9 8 2 2 2" xfId="11668" xr:uid="{00000000-0005-0000-0000-0000E42B0000}"/>
    <cellStyle name="Input 9 8 2 3" xfId="11669" xr:uid="{00000000-0005-0000-0000-0000E52B0000}"/>
    <cellStyle name="Input 9 8 2 3 2" xfId="11670" xr:uid="{00000000-0005-0000-0000-0000E62B0000}"/>
    <cellStyle name="Input 9 8 2 4" xfId="11671" xr:uid="{00000000-0005-0000-0000-0000E72B0000}"/>
    <cellStyle name="Input 9 8 2 4 2" xfId="11672" xr:uid="{00000000-0005-0000-0000-0000E82B0000}"/>
    <cellStyle name="Input 9 8 2 5" xfId="11673" xr:uid="{00000000-0005-0000-0000-0000E92B0000}"/>
    <cellStyle name="Input 9 8 2 5 2" xfId="11674" xr:uid="{00000000-0005-0000-0000-0000EA2B0000}"/>
    <cellStyle name="Input 9 8 2 6" xfId="11675" xr:uid="{00000000-0005-0000-0000-0000EB2B0000}"/>
    <cellStyle name="Input 9 8 2 6 2" xfId="11676" xr:uid="{00000000-0005-0000-0000-0000EC2B0000}"/>
    <cellStyle name="Input 9 8 2 7" xfId="11677" xr:uid="{00000000-0005-0000-0000-0000ED2B0000}"/>
    <cellStyle name="Input 9 8 2 7 2" xfId="11678" xr:uid="{00000000-0005-0000-0000-0000EE2B0000}"/>
    <cellStyle name="Input 9 8 2 8" xfId="11679" xr:uid="{00000000-0005-0000-0000-0000EF2B0000}"/>
    <cellStyle name="Input 9 8 2 8 2" xfId="11680" xr:uid="{00000000-0005-0000-0000-0000F02B0000}"/>
    <cellStyle name="Input 9 8 2 9" xfId="11681" xr:uid="{00000000-0005-0000-0000-0000F12B0000}"/>
    <cellStyle name="Input 9 8 2 9 2" xfId="11682" xr:uid="{00000000-0005-0000-0000-0000F22B0000}"/>
    <cellStyle name="Input 9 8 3" xfId="11683" xr:uid="{00000000-0005-0000-0000-0000F32B0000}"/>
    <cellStyle name="Input 9 8 3 10" xfId="11684" xr:uid="{00000000-0005-0000-0000-0000F42B0000}"/>
    <cellStyle name="Input 9 8 3 10 2" xfId="11685" xr:uid="{00000000-0005-0000-0000-0000F52B0000}"/>
    <cellStyle name="Input 9 8 3 11" xfId="11686" xr:uid="{00000000-0005-0000-0000-0000F62B0000}"/>
    <cellStyle name="Input 9 8 3 11 2" xfId="11687" xr:uid="{00000000-0005-0000-0000-0000F72B0000}"/>
    <cellStyle name="Input 9 8 3 12" xfId="11688" xr:uid="{00000000-0005-0000-0000-0000F82B0000}"/>
    <cellStyle name="Input 9 8 3 12 2" xfId="11689" xr:uid="{00000000-0005-0000-0000-0000F92B0000}"/>
    <cellStyle name="Input 9 8 3 13" xfId="11690" xr:uid="{00000000-0005-0000-0000-0000FA2B0000}"/>
    <cellStyle name="Input 9 8 3 13 2" xfId="11691" xr:uid="{00000000-0005-0000-0000-0000FB2B0000}"/>
    <cellStyle name="Input 9 8 3 14" xfId="11692" xr:uid="{00000000-0005-0000-0000-0000FC2B0000}"/>
    <cellStyle name="Input 9 8 3 14 2" xfId="11693" xr:uid="{00000000-0005-0000-0000-0000FD2B0000}"/>
    <cellStyle name="Input 9 8 3 15" xfId="11694" xr:uid="{00000000-0005-0000-0000-0000FE2B0000}"/>
    <cellStyle name="Input 9 8 3 15 2" xfId="11695" xr:uid="{00000000-0005-0000-0000-0000FF2B0000}"/>
    <cellStyle name="Input 9 8 3 16" xfId="11696" xr:uid="{00000000-0005-0000-0000-0000002C0000}"/>
    <cellStyle name="Input 9 8 3 2" xfId="11697" xr:uid="{00000000-0005-0000-0000-0000012C0000}"/>
    <cellStyle name="Input 9 8 3 2 2" xfId="11698" xr:uid="{00000000-0005-0000-0000-0000022C0000}"/>
    <cellStyle name="Input 9 8 3 3" xfId="11699" xr:uid="{00000000-0005-0000-0000-0000032C0000}"/>
    <cellStyle name="Input 9 8 3 3 2" xfId="11700" xr:uid="{00000000-0005-0000-0000-0000042C0000}"/>
    <cellStyle name="Input 9 8 3 4" xfId="11701" xr:uid="{00000000-0005-0000-0000-0000052C0000}"/>
    <cellStyle name="Input 9 8 3 4 2" xfId="11702" xr:uid="{00000000-0005-0000-0000-0000062C0000}"/>
    <cellStyle name="Input 9 8 3 5" xfId="11703" xr:uid="{00000000-0005-0000-0000-0000072C0000}"/>
    <cellStyle name="Input 9 8 3 5 2" xfId="11704" xr:uid="{00000000-0005-0000-0000-0000082C0000}"/>
    <cellStyle name="Input 9 8 3 6" xfId="11705" xr:uid="{00000000-0005-0000-0000-0000092C0000}"/>
    <cellStyle name="Input 9 8 3 6 2" xfId="11706" xr:uid="{00000000-0005-0000-0000-00000A2C0000}"/>
    <cellStyle name="Input 9 8 3 7" xfId="11707" xr:uid="{00000000-0005-0000-0000-00000B2C0000}"/>
    <cellStyle name="Input 9 8 3 7 2" xfId="11708" xr:uid="{00000000-0005-0000-0000-00000C2C0000}"/>
    <cellStyle name="Input 9 8 3 8" xfId="11709" xr:uid="{00000000-0005-0000-0000-00000D2C0000}"/>
    <cellStyle name="Input 9 8 3 8 2" xfId="11710" xr:uid="{00000000-0005-0000-0000-00000E2C0000}"/>
    <cellStyle name="Input 9 8 3 9" xfId="11711" xr:uid="{00000000-0005-0000-0000-00000F2C0000}"/>
    <cellStyle name="Input 9 8 3 9 2" xfId="11712" xr:uid="{00000000-0005-0000-0000-0000102C0000}"/>
    <cellStyle name="Input 9 8 4" xfId="11713" xr:uid="{00000000-0005-0000-0000-0000112C0000}"/>
    <cellStyle name="Input 9 8 4 10" xfId="11714" xr:uid="{00000000-0005-0000-0000-0000122C0000}"/>
    <cellStyle name="Input 9 8 4 10 2" xfId="11715" xr:uid="{00000000-0005-0000-0000-0000132C0000}"/>
    <cellStyle name="Input 9 8 4 11" xfId="11716" xr:uid="{00000000-0005-0000-0000-0000142C0000}"/>
    <cellStyle name="Input 9 8 4 11 2" xfId="11717" xr:uid="{00000000-0005-0000-0000-0000152C0000}"/>
    <cellStyle name="Input 9 8 4 12" xfId="11718" xr:uid="{00000000-0005-0000-0000-0000162C0000}"/>
    <cellStyle name="Input 9 8 4 12 2" xfId="11719" xr:uid="{00000000-0005-0000-0000-0000172C0000}"/>
    <cellStyle name="Input 9 8 4 13" xfId="11720" xr:uid="{00000000-0005-0000-0000-0000182C0000}"/>
    <cellStyle name="Input 9 8 4 13 2" xfId="11721" xr:uid="{00000000-0005-0000-0000-0000192C0000}"/>
    <cellStyle name="Input 9 8 4 14" xfId="11722" xr:uid="{00000000-0005-0000-0000-00001A2C0000}"/>
    <cellStyle name="Input 9 8 4 14 2" xfId="11723" xr:uid="{00000000-0005-0000-0000-00001B2C0000}"/>
    <cellStyle name="Input 9 8 4 15" xfId="11724" xr:uid="{00000000-0005-0000-0000-00001C2C0000}"/>
    <cellStyle name="Input 9 8 4 15 2" xfId="11725" xr:uid="{00000000-0005-0000-0000-00001D2C0000}"/>
    <cellStyle name="Input 9 8 4 16" xfId="11726" xr:uid="{00000000-0005-0000-0000-00001E2C0000}"/>
    <cellStyle name="Input 9 8 4 2" xfId="11727" xr:uid="{00000000-0005-0000-0000-00001F2C0000}"/>
    <cellStyle name="Input 9 8 4 2 2" xfId="11728" xr:uid="{00000000-0005-0000-0000-0000202C0000}"/>
    <cellStyle name="Input 9 8 4 3" xfId="11729" xr:uid="{00000000-0005-0000-0000-0000212C0000}"/>
    <cellStyle name="Input 9 8 4 3 2" xfId="11730" xr:uid="{00000000-0005-0000-0000-0000222C0000}"/>
    <cellStyle name="Input 9 8 4 4" xfId="11731" xr:uid="{00000000-0005-0000-0000-0000232C0000}"/>
    <cellStyle name="Input 9 8 4 4 2" xfId="11732" xr:uid="{00000000-0005-0000-0000-0000242C0000}"/>
    <cellStyle name="Input 9 8 4 5" xfId="11733" xr:uid="{00000000-0005-0000-0000-0000252C0000}"/>
    <cellStyle name="Input 9 8 4 5 2" xfId="11734" xr:uid="{00000000-0005-0000-0000-0000262C0000}"/>
    <cellStyle name="Input 9 8 4 6" xfId="11735" xr:uid="{00000000-0005-0000-0000-0000272C0000}"/>
    <cellStyle name="Input 9 8 4 6 2" xfId="11736" xr:uid="{00000000-0005-0000-0000-0000282C0000}"/>
    <cellStyle name="Input 9 8 4 7" xfId="11737" xr:uid="{00000000-0005-0000-0000-0000292C0000}"/>
    <cellStyle name="Input 9 8 4 7 2" xfId="11738" xr:uid="{00000000-0005-0000-0000-00002A2C0000}"/>
    <cellStyle name="Input 9 8 4 8" xfId="11739" xr:uid="{00000000-0005-0000-0000-00002B2C0000}"/>
    <cellStyle name="Input 9 8 4 8 2" xfId="11740" xr:uid="{00000000-0005-0000-0000-00002C2C0000}"/>
    <cellStyle name="Input 9 8 4 9" xfId="11741" xr:uid="{00000000-0005-0000-0000-00002D2C0000}"/>
    <cellStyle name="Input 9 8 4 9 2" xfId="11742" xr:uid="{00000000-0005-0000-0000-00002E2C0000}"/>
    <cellStyle name="Input 9 8 5" xfId="11743" xr:uid="{00000000-0005-0000-0000-00002F2C0000}"/>
    <cellStyle name="Input 9 8 5 10" xfId="11744" xr:uid="{00000000-0005-0000-0000-0000302C0000}"/>
    <cellStyle name="Input 9 8 5 10 2" xfId="11745" xr:uid="{00000000-0005-0000-0000-0000312C0000}"/>
    <cellStyle name="Input 9 8 5 11" xfId="11746" xr:uid="{00000000-0005-0000-0000-0000322C0000}"/>
    <cellStyle name="Input 9 8 5 11 2" xfId="11747" xr:uid="{00000000-0005-0000-0000-0000332C0000}"/>
    <cellStyle name="Input 9 8 5 12" xfId="11748" xr:uid="{00000000-0005-0000-0000-0000342C0000}"/>
    <cellStyle name="Input 9 8 5 12 2" xfId="11749" xr:uid="{00000000-0005-0000-0000-0000352C0000}"/>
    <cellStyle name="Input 9 8 5 13" xfId="11750" xr:uid="{00000000-0005-0000-0000-0000362C0000}"/>
    <cellStyle name="Input 9 8 5 13 2" xfId="11751" xr:uid="{00000000-0005-0000-0000-0000372C0000}"/>
    <cellStyle name="Input 9 8 5 14" xfId="11752" xr:uid="{00000000-0005-0000-0000-0000382C0000}"/>
    <cellStyle name="Input 9 8 5 2" xfId="11753" xr:uid="{00000000-0005-0000-0000-0000392C0000}"/>
    <cellStyle name="Input 9 8 5 2 2" xfId="11754" xr:uid="{00000000-0005-0000-0000-00003A2C0000}"/>
    <cellStyle name="Input 9 8 5 3" xfId="11755" xr:uid="{00000000-0005-0000-0000-00003B2C0000}"/>
    <cellStyle name="Input 9 8 5 3 2" xfId="11756" xr:uid="{00000000-0005-0000-0000-00003C2C0000}"/>
    <cellStyle name="Input 9 8 5 4" xfId="11757" xr:uid="{00000000-0005-0000-0000-00003D2C0000}"/>
    <cellStyle name="Input 9 8 5 4 2" xfId="11758" xr:uid="{00000000-0005-0000-0000-00003E2C0000}"/>
    <cellStyle name="Input 9 8 5 5" xfId="11759" xr:uid="{00000000-0005-0000-0000-00003F2C0000}"/>
    <cellStyle name="Input 9 8 5 5 2" xfId="11760" xr:uid="{00000000-0005-0000-0000-0000402C0000}"/>
    <cellStyle name="Input 9 8 5 6" xfId="11761" xr:uid="{00000000-0005-0000-0000-0000412C0000}"/>
    <cellStyle name="Input 9 8 5 6 2" xfId="11762" xr:uid="{00000000-0005-0000-0000-0000422C0000}"/>
    <cellStyle name="Input 9 8 5 7" xfId="11763" xr:uid="{00000000-0005-0000-0000-0000432C0000}"/>
    <cellStyle name="Input 9 8 5 7 2" xfId="11764" xr:uid="{00000000-0005-0000-0000-0000442C0000}"/>
    <cellStyle name="Input 9 8 5 8" xfId="11765" xr:uid="{00000000-0005-0000-0000-0000452C0000}"/>
    <cellStyle name="Input 9 8 5 8 2" xfId="11766" xr:uid="{00000000-0005-0000-0000-0000462C0000}"/>
    <cellStyle name="Input 9 8 5 9" xfId="11767" xr:uid="{00000000-0005-0000-0000-0000472C0000}"/>
    <cellStyle name="Input 9 8 5 9 2" xfId="11768" xr:uid="{00000000-0005-0000-0000-0000482C0000}"/>
    <cellStyle name="Input 9 8 6" xfId="11769" xr:uid="{00000000-0005-0000-0000-0000492C0000}"/>
    <cellStyle name="Input 9 8 6 2" xfId="11770" xr:uid="{00000000-0005-0000-0000-00004A2C0000}"/>
    <cellStyle name="Input 9 8 7" xfId="11771" xr:uid="{00000000-0005-0000-0000-00004B2C0000}"/>
    <cellStyle name="Input 9 8 7 2" xfId="11772" xr:uid="{00000000-0005-0000-0000-00004C2C0000}"/>
    <cellStyle name="Input 9 8 8" xfId="11773" xr:uid="{00000000-0005-0000-0000-00004D2C0000}"/>
    <cellStyle name="Input 9 8 8 2" xfId="11774" xr:uid="{00000000-0005-0000-0000-00004E2C0000}"/>
    <cellStyle name="Input 9 8 9" xfId="11775" xr:uid="{00000000-0005-0000-0000-00004F2C0000}"/>
    <cellStyle name="Input 9 8 9 2" xfId="11776" xr:uid="{00000000-0005-0000-0000-0000502C0000}"/>
    <cellStyle name="Input 9 9" xfId="11777" xr:uid="{00000000-0005-0000-0000-0000512C0000}"/>
    <cellStyle name="Input 9 9 10" xfId="11778" xr:uid="{00000000-0005-0000-0000-0000522C0000}"/>
    <cellStyle name="Input 9 9 10 2" xfId="11779" xr:uid="{00000000-0005-0000-0000-0000532C0000}"/>
    <cellStyle name="Input 9 9 11" xfId="11780" xr:uid="{00000000-0005-0000-0000-0000542C0000}"/>
    <cellStyle name="Input 9 9 11 2" xfId="11781" xr:uid="{00000000-0005-0000-0000-0000552C0000}"/>
    <cellStyle name="Input 9 9 12" xfId="11782" xr:uid="{00000000-0005-0000-0000-0000562C0000}"/>
    <cellStyle name="Input 9 9 12 2" xfId="11783" xr:uid="{00000000-0005-0000-0000-0000572C0000}"/>
    <cellStyle name="Input 9 9 13" xfId="11784" xr:uid="{00000000-0005-0000-0000-0000582C0000}"/>
    <cellStyle name="Input 9 9 13 2" xfId="11785" xr:uid="{00000000-0005-0000-0000-0000592C0000}"/>
    <cellStyle name="Input 9 9 14" xfId="11786" xr:uid="{00000000-0005-0000-0000-00005A2C0000}"/>
    <cellStyle name="Input 9 9 14 2" xfId="11787" xr:uid="{00000000-0005-0000-0000-00005B2C0000}"/>
    <cellStyle name="Input 9 9 15" xfId="11788" xr:uid="{00000000-0005-0000-0000-00005C2C0000}"/>
    <cellStyle name="Input 9 9 15 2" xfId="11789" xr:uid="{00000000-0005-0000-0000-00005D2C0000}"/>
    <cellStyle name="Input 9 9 16" xfId="11790" xr:uid="{00000000-0005-0000-0000-00005E2C0000}"/>
    <cellStyle name="Input 9 9 16 2" xfId="11791" xr:uid="{00000000-0005-0000-0000-00005F2C0000}"/>
    <cellStyle name="Input 9 9 17" xfId="11792" xr:uid="{00000000-0005-0000-0000-0000602C0000}"/>
    <cellStyle name="Input 9 9 17 2" xfId="11793" xr:uid="{00000000-0005-0000-0000-0000612C0000}"/>
    <cellStyle name="Input 9 9 18" xfId="11794" xr:uid="{00000000-0005-0000-0000-0000622C0000}"/>
    <cellStyle name="Input 9 9 2" xfId="11795" xr:uid="{00000000-0005-0000-0000-0000632C0000}"/>
    <cellStyle name="Input 9 9 2 10" xfId="11796" xr:uid="{00000000-0005-0000-0000-0000642C0000}"/>
    <cellStyle name="Input 9 9 2 10 2" xfId="11797" xr:uid="{00000000-0005-0000-0000-0000652C0000}"/>
    <cellStyle name="Input 9 9 2 11" xfId="11798" xr:uid="{00000000-0005-0000-0000-0000662C0000}"/>
    <cellStyle name="Input 9 9 2 11 2" xfId="11799" xr:uid="{00000000-0005-0000-0000-0000672C0000}"/>
    <cellStyle name="Input 9 9 2 12" xfId="11800" xr:uid="{00000000-0005-0000-0000-0000682C0000}"/>
    <cellStyle name="Input 9 9 2 12 2" xfId="11801" xr:uid="{00000000-0005-0000-0000-0000692C0000}"/>
    <cellStyle name="Input 9 9 2 13" xfId="11802" xr:uid="{00000000-0005-0000-0000-00006A2C0000}"/>
    <cellStyle name="Input 9 9 2 13 2" xfId="11803" xr:uid="{00000000-0005-0000-0000-00006B2C0000}"/>
    <cellStyle name="Input 9 9 2 14" xfId="11804" xr:uid="{00000000-0005-0000-0000-00006C2C0000}"/>
    <cellStyle name="Input 9 9 2 14 2" xfId="11805" xr:uid="{00000000-0005-0000-0000-00006D2C0000}"/>
    <cellStyle name="Input 9 9 2 15" xfId="11806" xr:uid="{00000000-0005-0000-0000-00006E2C0000}"/>
    <cellStyle name="Input 9 9 2 15 2" xfId="11807" xr:uid="{00000000-0005-0000-0000-00006F2C0000}"/>
    <cellStyle name="Input 9 9 2 16" xfId="11808" xr:uid="{00000000-0005-0000-0000-0000702C0000}"/>
    <cellStyle name="Input 9 9 2 16 2" xfId="11809" xr:uid="{00000000-0005-0000-0000-0000712C0000}"/>
    <cellStyle name="Input 9 9 2 17" xfId="11810" xr:uid="{00000000-0005-0000-0000-0000722C0000}"/>
    <cellStyle name="Input 9 9 2 17 2" xfId="11811" xr:uid="{00000000-0005-0000-0000-0000732C0000}"/>
    <cellStyle name="Input 9 9 2 18" xfId="11812" xr:uid="{00000000-0005-0000-0000-0000742C0000}"/>
    <cellStyle name="Input 9 9 2 2" xfId="11813" xr:uid="{00000000-0005-0000-0000-0000752C0000}"/>
    <cellStyle name="Input 9 9 2 2 2" xfId="11814" xr:uid="{00000000-0005-0000-0000-0000762C0000}"/>
    <cellStyle name="Input 9 9 2 3" xfId="11815" xr:uid="{00000000-0005-0000-0000-0000772C0000}"/>
    <cellStyle name="Input 9 9 2 3 2" xfId="11816" xr:uid="{00000000-0005-0000-0000-0000782C0000}"/>
    <cellStyle name="Input 9 9 2 4" xfId="11817" xr:uid="{00000000-0005-0000-0000-0000792C0000}"/>
    <cellStyle name="Input 9 9 2 4 2" xfId="11818" xr:uid="{00000000-0005-0000-0000-00007A2C0000}"/>
    <cellStyle name="Input 9 9 2 5" xfId="11819" xr:uid="{00000000-0005-0000-0000-00007B2C0000}"/>
    <cellStyle name="Input 9 9 2 5 2" xfId="11820" xr:uid="{00000000-0005-0000-0000-00007C2C0000}"/>
    <cellStyle name="Input 9 9 2 6" xfId="11821" xr:uid="{00000000-0005-0000-0000-00007D2C0000}"/>
    <cellStyle name="Input 9 9 2 6 2" xfId="11822" xr:uid="{00000000-0005-0000-0000-00007E2C0000}"/>
    <cellStyle name="Input 9 9 2 7" xfId="11823" xr:uid="{00000000-0005-0000-0000-00007F2C0000}"/>
    <cellStyle name="Input 9 9 2 7 2" xfId="11824" xr:uid="{00000000-0005-0000-0000-0000802C0000}"/>
    <cellStyle name="Input 9 9 2 8" xfId="11825" xr:uid="{00000000-0005-0000-0000-0000812C0000}"/>
    <cellStyle name="Input 9 9 2 8 2" xfId="11826" xr:uid="{00000000-0005-0000-0000-0000822C0000}"/>
    <cellStyle name="Input 9 9 2 9" xfId="11827" xr:uid="{00000000-0005-0000-0000-0000832C0000}"/>
    <cellStyle name="Input 9 9 2 9 2" xfId="11828" xr:uid="{00000000-0005-0000-0000-0000842C0000}"/>
    <cellStyle name="Input 9 9 3" xfId="11829" xr:uid="{00000000-0005-0000-0000-0000852C0000}"/>
    <cellStyle name="Input 9 9 3 10" xfId="11830" xr:uid="{00000000-0005-0000-0000-0000862C0000}"/>
    <cellStyle name="Input 9 9 3 10 2" xfId="11831" xr:uid="{00000000-0005-0000-0000-0000872C0000}"/>
    <cellStyle name="Input 9 9 3 11" xfId="11832" xr:uid="{00000000-0005-0000-0000-0000882C0000}"/>
    <cellStyle name="Input 9 9 3 11 2" xfId="11833" xr:uid="{00000000-0005-0000-0000-0000892C0000}"/>
    <cellStyle name="Input 9 9 3 12" xfId="11834" xr:uid="{00000000-0005-0000-0000-00008A2C0000}"/>
    <cellStyle name="Input 9 9 3 12 2" xfId="11835" xr:uid="{00000000-0005-0000-0000-00008B2C0000}"/>
    <cellStyle name="Input 9 9 3 13" xfId="11836" xr:uid="{00000000-0005-0000-0000-00008C2C0000}"/>
    <cellStyle name="Input 9 9 3 13 2" xfId="11837" xr:uid="{00000000-0005-0000-0000-00008D2C0000}"/>
    <cellStyle name="Input 9 9 3 14" xfId="11838" xr:uid="{00000000-0005-0000-0000-00008E2C0000}"/>
    <cellStyle name="Input 9 9 3 14 2" xfId="11839" xr:uid="{00000000-0005-0000-0000-00008F2C0000}"/>
    <cellStyle name="Input 9 9 3 15" xfId="11840" xr:uid="{00000000-0005-0000-0000-0000902C0000}"/>
    <cellStyle name="Input 9 9 3 15 2" xfId="11841" xr:uid="{00000000-0005-0000-0000-0000912C0000}"/>
    <cellStyle name="Input 9 9 3 16" xfId="11842" xr:uid="{00000000-0005-0000-0000-0000922C0000}"/>
    <cellStyle name="Input 9 9 3 2" xfId="11843" xr:uid="{00000000-0005-0000-0000-0000932C0000}"/>
    <cellStyle name="Input 9 9 3 2 2" xfId="11844" xr:uid="{00000000-0005-0000-0000-0000942C0000}"/>
    <cellStyle name="Input 9 9 3 3" xfId="11845" xr:uid="{00000000-0005-0000-0000-0000952C0000}"/>
    <cellStyle name="Input 9 9 3 3 2" xfId="11846" xr:uid="{00000000-0005-0000-0000-0000962C0000}"/>
    <cellStyle name="Input 9 9 3 4" xfId="11847" xr:uid="{00000000-0005-0000-0000-0000972C0000}"/>
    <cellStyle name="Input 9 9 3 4 2" xfId="11848" xr:uid="{00000000-0005-0000-0000-0000982C0000}"/>
    <cellStyle name="Input 9 9 3 5" xfId="11849" xr:uid="{00000000-0005-0000-0000-0000992C0000}"/>
    <cellStyle name="Input 9 9 3 5 2" xfId="11850" xr:uid="{00000000-0005-0000-0000-00009A2C0000}"/>
    <cellStyle name="Input 9 9 3 6" xfId="11851" xr:uid="{00000000-0005-0000-0000-00009B2C0000}"/>
    <cellStyle name="Input 9 9 3 6 2" xfId="11852" xr:uid="{00000000-0005-0000-0000-00009C2C0000}"/>
    <cellStyle name="Input 9 9 3 7" xfId="11853" xr:uid="{00000000-0005-0000-0000-00009D2C0000}"/>
    <cellStyle name="Input 9 9 3 7 2" xfId="11854" xr:uid="{00000000-0005-0000-0000-00009E2C0000}"/>
    <cellStyle name="Input 9 9 3 8" xfId="11855" xr:uid="{00000000-0005-0000-0000-00009F2C0000}"/>
    <cellStyle name="Input 9 9 3 8 2" xfId="11856" xr:uid="{00000000-0005-0000-0000-0000A02C0000}"/>
    <cellStyle name="Input 9 9 3 9" xfId="11857" xr:uid="{00000000-0005-0000-0000-0000A12C0000}"/>
    <cellStyle name="Input 9 9 3 9 2" xfId="11858" xr:uid="{00000000-0005-0000-0000-0000A22C0000}"/>
    <cellStyle name="Input 9 9 4" xfId="11859" xr:uid="{00000000-0005-0000-0000-0000A32C0000}"/>
    <cellStyle name="Input 9 9 4 10" xfId="11860" xr:uid="{00000000-0005-0000-0000-0000A42C0000}"/>
    <cellStyle name="Input 9 9 4 10 2" xfId="11861" xr:uid="{00000000-0005-0000-0000-0000A52C0000}"/>
    <cellStyle name="Input 9 9 4 11" xfId="11862" xr:uid="{00000000-0005-0000-0000-0000A62C0000}"/>
    <cellStyle name="Input 9 9 4 11 2" xfId="11863" xr:uid="{00000000-0005-0000-0000-0000A72C0000}"/>
    <cellStyle name="Input 9 9 4 12" xfId="11864" xr:uid="{00000000-0005-0000-0000-0000A82C0000}"/>
    <cellStyle name="Input 9 9 4 12 2" xfId="11865" xr:uid="{00000000-0005-0000-0000-0000A92C0000}"/>
    <cellStyle name="Input 9 9 4 13" xfId="11866" xr:uid="{00000000-0005-0000-0000-0000AA2C0000}"/>
    <cellStyle name="Input 9 9 4 13 2" xfId="11867" xr:uid="{00000000-0005-0000-0000-0000AB2C0000}"/>
    <cellStyle name="Input 9 9 4 14" xfId="11868" xr:uid="{00000000-0005-0000-0000-0000AC2C0000}"/>
    <cellStyle name="Input 9 9 4 14 2" xfId="11869" xr:uid="{00000000-0005-0000-0000-0000AD2C0000}"/>
    <cellStyle name="Input 9 9 4 15" xfId="11870" xr:uid="{00000000-0005-0000-0000-0000AE2C0000}"/>
    <cellStyle name="Input 9 9 4 15 2" xfId="11871" xr:uid="{00000000-0005-0000-0000-0000AF2C0000}"/>
    <cellStyle name="Input 9 9 4 16" xfId="11872" xr:uid="{00000000-0005-0000-0000-0000B02C0000}"/>
    <cellStyle name="Input 9 9 4 2" xfId="11873" xr:uid="{00000000-0005-0000-0000-0000B12C0000}"/>
    <cellStyle name="Input 9 9 4 2 2" xfId="11874" xr:uid="{00000000-0005-0000-0000-0000B22C0000}"/>
    <cellStyle name="Input 9 9 4 3" xfId="11875" xr:uid="{00000000-0005-0000-0000-0000B32C0000}"/>
    <cellStyle name="Input 9 9 4 3 2" xfId="11876" xr:uid="{00000000-0005-0000-0000-0000B42C0000}"/>
    <cellStyle name="Input 9 9 4 4" xfId="11877" xr:uid="{00000000-0005-0000-0000-0000B52C0000}"/>
    <cellStyle name="Input 9 9 4 4 2" xfId="11878" xr:uid="{00000000-0005-0000-0000-0000B62C0000}"/>
    <cellStyle name="Input 9 9 4 5" xfId="11879" xr:uid="{00000000-0005-0000-0000-0000B72C0000}"/>
    <cellStyle name="Input 9 9 4 5 2" xfId="11880" xr:uid="{00000000-0005-0000-0000-0000B82C0000}"/>
    <cellStyle name="Input 9 9 4 6" xfId="11881" xr:uid="{00000000-0005-0000-0000-0000B92C0000}"/>
    <cellStyle name="Input 9 9 4 6 2" xfId="11882" xr:uid="{00000000-0005-0000-0000-0000BA2C0000}"/>
    <cellStyle name="Input 9 9 4 7" xfId="11883" xr:uid="{00000000-0005-0000-0000-0000BB2C0000}"/>
    <cellStyle name="Input 9 9 4 7 2" xfId="11884" xr:uid="{00000000-0005-0000-0000-0000BC2C0000}"/>
    <cellStyle name="Input 9 9 4 8" xfId="11885" xr:uid="{00000000-0005-0000-0000-0000BD2C0000}"/>
    <cellStyle name="Input 9 9 4 8 2" xfId="11886" xr:uid="{00000000-0005-0000-0000-0000BE2C0000}"/>
    <cellStyle name="Input 9 9 4 9" xfId="11887" xr:uid="{00000000-0005-0000-0000-0000BF2C0000}"/>
    <cellStyle name="Input 9 9 4 9 2" xfId="11888" xr:uid="{00000000-0005-0000-0000-0000C02C0000}"/>
    <cellStyle name="Input 9 9 5" xfId="11889" xr:uid="{00000000-0005-0000-0000-0000C12C0000}"/>
    <cellStyle name="Input 9 9 5 10" xfId="11890" xr:uid="{00000000-0005-0000-0000-0000C22C0000}"/>
    <cellStyle name="Input 9 9 5 10 2" xfId="11891" xr:uid="{00000000-0005-0000-0000-0000C32C0000}"/>
    <cellStyle name="Input 9 9 5 11" xfId="11892" xr:uid="{00000000-0005-0000-0000-0000C42C0000}"/>
    <cellStyle name="Input 9 9 5 11 2" xfId="11893" xr:uid="{00000000-0005-0000-0000-0000C52C0000}"/>
    <cellStyle name="Input 9 9 5 12" xfId="11894" xr:uid="{00000000-0005-0000-0000-0000C62C0000}"/>
    <cellStyle name="Input 9 9 5 12 2" xfId="11895" xr:uid="{00000000-0005-0000-0000-0000C72C0000}"/>
    <cellStyle name="Input 9 9 5 13" xfId="11896" xr:uid="{00000000-0005-0000-0000-0000C82C0000}"/>
    <cellStyle name="Input 9 9 5 13 2" xfId="11897" xr:uid="{00000000-0005-0000-0000-0000C92C0000}"/>
    <cellStyle name="Input 9 9 5 14" xfId="11898" xr:uid="{00000000-0005-0000-0000-0000CA2C0000}"/>
    <cellStyle name="Input 9 9 5 2" xfId="11899" xr:uid="{00000000-0005-0000-0000-0000CB2C0000}"/>
    <cellStyle name="Input 9 9 5 2 2" xfId="11900" xr:uid="{00000000-0005-0000-0000-0000CC2C0000}"/>
    <cellStyle name="Input 9 9 5 3" xfId="11901" xr:uid="{00000000-0005-0000-0000-0000CD2C0000}"/>
    <cellStyle name="Input 9 9 5 3 2" xfId="11902" xr:uid="{00000000-0005-0000-0000-0000CE2C0000}"/>
    <cellStyle name="Input 9 9 5 4" xfId="11903" xr:uid="{00000000-0005-0000-0000-0000CF2C0000}"/>
    <cellStyle name="Input 9 9 5 4 2" xfId="11904" xr:uid="{00000000-0005-0000-0000-0000D02C0000}"/>
    <cellStyle name="Input 9 9 5 5" xfId="11905" xr:uid="{00000000-0005-0000-0000-0000D12C0000}"/>
    <cellStyle name="Input 9 9 5 5 2" xfId="11906" xr:uid="{00000000-0005-0000-0000-0000D22C0000}"/>
    <cellStyle name="Input 9 9 5 6" xfId="11907" xr:uid="{00000000-0005-0000-0000-0000D32C0000}"/>
    <cellStyle name="Input 9 9 5 6 2" xfId="11908" xr:uid="{00000000-0005-0000-0000-0000D42C0000}"/>
    <cellStyle name="Input 9 9 5 7" xfId="11909" xr:uid="{00000000-0005-0000-0000-0000D52C0000}"/>
    <cellStyle name="Input 9 9 5 7 2" xfId="11910" xr:uid="{00000000-0005-0000-0000-0000D62C0000}"/>
    <cellStyle name="Input 9 9 5 8" xfId="11911" xr:uid="{00000000-0005-0000-0000-0000D72C0000}"/>
    <cellStyle name="Input 9 9 5 8 2" xfId="11912" xr:uid="{00000000-0005-0000-0000-0000D82C0000}"/>
    <cellStyle name="Input 9 9 5 9" xfId="11913" xr:uid="{00000000-0005-0000-0000-0000D92C0000}"/>
    <cellStyle name="Input 9 9 5 9 2" xfId="11914" xr:uid="{00000000-0005-0000-0000-0000DA2C0000}"/>
    <cellStyle name="Input 9 9 6" xfId="11915" xr:uid="{00000000-0005-0000-0000-0000DB2C0000}"/>
    <cellStyle name="Input 9 9 6 2" xfId="11916" xr:uid="{00000000-0005-0000-0000-0000DC2C0000}"/>
    <cellStyle name="Input 9 9 7" xfId="11917" xr:uid="{00000000-0005-0000-0000-0000DD2C0000}"/>
    <cellStyle name="Input 9 9 7 2" xfId="11918" xr:uid="{00000000-0005-0000-0000-0000DE2C0000}"/>
    <cellStyle name="Input 9 9 8" xfId="11919" xr:uid="{00000000-0005-0000-0000-0000DF2C0000}"/>
    <cellStyle name="Input 9 9 8 2" xfId="11920" xr:uid="{00000000-0005-0000-0000-0000E02C0000}"/>
    <cellStyle name="Input 9 9 9" xfId="11921" xr:uid="{00000000-0005-0000-0000-0000E12C0000}"/>
    <cellStyle name="Input 9 9 9 2" xfId="11922" xr:uid="{00000000-0005-0000-0000-0000E22C0000}"/>
    <cellStyle name="Linked Cell 10" xfId="11923" xr:uid="{00000000-0005-0000-0000-0000E32C0000}"/>
    <cellStyle name="Linked Cell 2" xfId="431" xr:uid="{00000000-0005-0000-0000-0000E42C0000}"/>
    <cellStyle name="Linked Cell 2 2" xfId="432" xr:uid="{00000000-0005-0000-0000-0000E52C0000}"/>
    <cellStyle name="Linked Cell 2 3" xfId="11924" xr:uid="{00000000-0005-0000-0000-0000E62C0000}"/>
    <cellStyle name="Linked Cell 3" xfId="433" xr:uid="{00000000-0005-0000-0000-0000E72C0000}"/>
    <cellStyle name="Linked Cell 3 2" xfId="11925" xr:uid="{00000000-0005-0000-0000-0000E82C0000}"/>
    <cellStyle name="Linked Cell 4" xfId="434" xr:uid="{00000000-0005-0000-0000-0000E92C0000}"/>
    <cellStyle name="Linked Cell 4 2" xfId="11926" xr:uid="{00000000-0005-0000-0000-0000EA2C0000}"/>
    <cellStyle name="Linked Cell 5" xfId="11927" xr:uid="{00000000-0005-0000-0000-0000EB2C0000}"/>
    <cellStyle name="Linked Cell 6" xfId="11928" xr:uid="{00000000-0005-0000-0000-0000EC2C0000}"/>
    <cellStyle name="Linked Cell 7" xfId="11929" xr:uid="{00000000-0005-0000-0000-0000ED2C0000}"/>
    <cellStyle name="Linked Cell 8" xfId="11930" xr:uid="{00000000-0005-0000-0000-0000EE2C0000}"/>
    <cellStyle name="Linked Cell 9" xfId="11931" xr:uid="{00000000-0005-0000-0000-0000EF2C0000}"/>
    <cellStyle name="Neutral 10" xfId="11932" xr:uid="{00000000-0005-0000-0000-0000F02C0000}"/>
    <cellStyle name="Neutral 2" xfId="435" xr:uid="{00000000-0005-0000-0000-0000F12C0000}"/>
    <cellStyle name="Neutral 2 2" xfId="436" xr:uid="{00000000-0005-0000-0000-0000F22C0000}"/>
    <cellStyle name="Neutral 2 3" xfId="11933" xr:uid="{00000000-0005-0000-0000-0000F32C0000}"/>
    <cellStyle name="Neutral 3" xfId="437" xr:uid="{00000000-0005-0000-0000-0000F42C0000}"/>
    <cellStyle name="Neutral 3 2" xfId="11934" xr:uid="{00000000-0005-0000-0000-0000F52C0000}"/>
    <cellStyle name="Neutral 4" xfId="438" xr:uid="{00000000-0005-0000-0000-0000F62C0000}"/>
    <cellStyle name="Neutral 4 2" xfId="11935" xr:uid="{00000000-0005-0000-0000-0000F72C0000}"/>
    <cellStyle name="Neutral 5" xfId="11936" xr:uid="{00000000-0005-0000-0000-0000F82C0000}"/>
    <cellStyle name="Neutral 6" xfId="11937" xr:uid="{00000000-0005-0000-0000-0000F92C0000}"/>
    <cellStyle name="Neutral 7" xfId="11938" xr:uid="{00000000-0005-0000-0000-0000FA2C0000}"/>
    <cellStyle name="Neutral 8" xfId="11939" xr:uid="{00000000-0005-0000-0000-0000FB2C0000}"/>
    <cellStyle name="Neutral 9" xfId="11940" xr:uid="{00000000-0005-0000-0000-0000FC2C0000}"/>
    <cellStyle name="Normal" xfId="0" builtinId="0"/>
    <cellStyle name="Normal 10" xfId="439" xr:uid="{00000000-0005-0000-0000-0000FE2C0000}"/>
    <cellStyle name="Normal 10 2" xfId="440" xr:uid="{00000000-0005-0000-0000-0000FF2C0000}"/>
    <cellStyle name="Normal 10 2 2" xfId="441" xr:uid="{00000000-0005-0000-0000-0000002D0000}"/>
    <cellStyle name="Normal 10 2 2 2" xfId="442" xr:uid="{00000000-0005-0000-0000-0000012D0000}"/>
    <cellStyle name="Normal 10 2 2 2 2" xfId="443" xr:uid="{00000000-0005-0000-0000-0000022D0000}"/>
    <cellStyle name="Normal 10 2 2 3" xfId="444" xr:uid="{00000000-0005-0000-0000-0000032D0000}"/>
    <cellStyle name="Normal 10 2 3" xfId="445" xr:uid="{00000000-0005-0000-0000-0000042D0000}"/>
    <cellStyle name="Normal 10 2 3 2" xfId="446" xr:uid="{00000000-0005-0000-0000-0000052D0000}"/>
    <cellStyle name="Normal 10 2 4" xfId="447" xr:uid="{00000000-0005-0000-0000-0000062D0000}"/>
    <cellStyle name="Normal 10 2 5" xfId="852" xr:uid="{00000000-0005-0000-0000-0000072D0000}"/>
    <cellStyle name="Normal 10 3" xfId="448" xr:uid="{00000000-0005-0000-0000-0000082D0000}"/>
    <cellStyle name="Normal 10 3 2" xfId="449" xr:uid="{00000000-0005-0000-0000-0000092D0000}"/>
    <cellStyle name="Normal 10 3 2 2" xfId="450" xr:uid="{00000000-0005-0000-0000-00000A2D0000}"/>
    <cellStyle name="Normal 10 3 3" xfId="451" xr:uid="{00000000-0005-0000-0000-00000B2D0000}"/>
    <cellStyle name="Normal 10 3 4" xfId="11942" xr:uid="{00000000-0005-0000-0000-00000C2D0000}"/>
    <cellStyle name="Normal 10 4" xfId="452" xr:uid="{00000000-0005-0000-0000-00000D2D0000}"/>
    <cellStyle name="Normal 10 4 2" xfId="453" xr:uid="{00000000-0005-0000-0000-00000E2D0000}"/>
    <cellStyle name="Normal 10 4 2 2" xfId="454" xr:uid="{00000000-0005-0000-0000-00000F2D0000}"/>
    <cellStyle name="Normal 10 4 3" xfId="455" xr:uid="{00000000-0005-0000-0000-0000102D0000}"/>
    <cellStyle name="Normal 10 4 4" xfId="11943" xr:uid="{00000000-0005-0000-0000-0000112D0000}"/>
    <cellStyle name="Normal 10 5" xfId="456" xr:uid="{00000000-0005-0000-0000-0000122D0000}"/>
    <cellStyle name="Normal 10 5 2" xfId="457" xr:uid="{00000000-0005-0000-0000-0000132D0000}"/>
    <cellStyle name="Normal 10 5 2 2" xfId="458" xr:uid="{00000000-0005-0000-0000-0000142D0000}"/>
    <cellStyle name="Normal 10 5 3" xfId="459" xr:uid="{00000000-0005-0000-0000-0000152D0000}"/>
    <cellStyle name="Normal 10 5 4" xfId="11944" xr:uid="{00000000-0005-0000-0000-0000162D0000}"/>
    <cellStyle name="Normal 10 6" xfId="460" xr:uid="{00000000-0005-0000-0000-0000172D0000}"/>
    <cellStyle name="Normal 10 6 2" xfId="461" xr:uid="{00000000-0005-0000-0000-0000182D0000}"/>
    <cellStyle name="Normal 10 6 3" xfId="11945" xr:uid="{00000000-0005-0000-0000-0000192D0000}"/>
    <cellStyle name="Normal 10 7" xfId="462" xr:uid="{00000000-0005-0000-0000-00001A2D0000}"/>
    <cellStyle name="Normal 10 8" xfId="11941" xr:uid="{00000000-0005-0000-0000-00001B2D0000}"/>
    <cellStyle name="Normal 11" xfId="463" xr:uid="{00000000-0005-0000-0000-00001C2D0000}"/>
    <cellStyle name="Normal 11 2" xfId="11947" xr:uid="{00000000-0005-0000-0000-00001D2D0000}"/>
    <cellStyle name="Normal 11 2 2" xfId="11948" xr:uid="{00000000-0005-0000-0000-00001E2D0000}"/>
    <cellStyle name="Normal 11 3" xfId="11949" xr:uid="{00000000-0005-0000-0000-00001F2D0000}"/>
    <cellStyle name="Normal 11 4" xfId="11946" xr:uid="{00000000-0005-0000-0000-0000202D0000}"/>
    <cellStyle name="Normal 12" xfId="464" xr:uid="{00000000-0005-0000-0000-0000212D0000}"/>
    <cellStyle name="Normal 12 2" xfId="465" xr:uid="{00000000-0005-0000-0000-0000222D0000}"/>
    <cellStyle name="Normal 12 2 2" xfId="11952" xr:uid="{00000000-0005-0000-0000-0000232D0000}"/>
    <cellStyle name="Normal 12 2 2 2" xfId="11953" xr:uid="{00000000-0005-0000-0000-0000242D0000}"/>
    <cellStyle name="Normal 12 2 3" xfId="11951" xr:uid="{00000000-0005-0000-0000-0000252D0000}"/>
    <cellStyle name="Normal 12 3" xfId="11954" xr:uid="{00000000-0005-0000-0000-0000262D0000}"/>
    <cellStyle name="Normal 12 4" xfId="11955" xr:uid="{00000000-0005-0000-0000-0000272D0000}"/>
    <cellStyle name="Normal 12 5" xfId="11950" xr:uid="{00000000-0005-0000-0000-0000282D0000}"/>
    <cellStyle name="Normal 13" xfId="466" xr:uid="{00000000-0005-0000-0000-0000292D0000}"/>
    <cellStyle name="Normal 13 2" xfId="467" xr:uid="{00000000-0005-0000-0000-00002A2D0000}"/>
    <cellStyle name="Normal 13 2 2" xfId="11957" xr:uid="{00000000-0005-0000-0000-00002B2D0000}"/>
    <cellStyle name="Normal 13 3" xfId="468" xr:uid="{00000000-0005-0000-0000-00002C2D0000}"/>
    <cellStyle name="Normal 13 3 2" xfId="11958" xr:uid="{00000000-0005-0000-0000-00002D2D0000}"/>
    <cellStyle name="Normal 13 4" xfId="11956" xr:uid="{00000000-0005-0000-0000-00002E2D0000}"/>
    <cellStyle name="Normal 14" xfId="469" xr:uid="{00000000-0005-0000-0000-00002F2D0000}"/>
    <cellStyle name="Normal 14 2" xfId="11960" xr:uid="{00000000-0005-0000-0000-0000302D0000}"/>
    <cellStyle name="Normal 14 3" xfId="11961" xr:uid="{00000000-0005-0000-0000-0000312D0000}"/>
    <cellStyle name="Normal 14 4" xfId="11959" xr:uid="{00000000-0005-0000-0000-0000322D0000}"/>
    <cellStyle name="Normal 15" xfId="470" xr:uid="{00000000-0005-0000-0000-0000332D0000}"/>
    <cellStyle name="Normal 15 2" xfId="471" xr:uid="{00000000-0005-0000-0000-0000342D0000}"/>
    <cellStyle name="Normal 15 2 2" xfId="11963" xr:uid="{00000000-0005-0000-0000-0000352D0000}"/>
    <cellStyle name="Normal 15 3" xfId="472" xr:uid="{00000000-0005-0000-0000-0000362D0000}"/>
    <cellStyle name="Normal 15 4" xfId="11962" xr:uid="{00000000-0005-0000-0000-0000372D0000}"/>
    <cellStyle name="Normal 16" xfId="473" xr:uid="{00000000-0005-0000-0000-0000382D0000}"/>
    <cellStyle name="Normal 16 2" xfId="11964" xr:uid="{00000000-0005-0000-0000-0000392D0000}"/>
    <cellStyle name="Normal 17" xfId="474" xr:uid="{00000000-0005-0000-0000-00003A2D0000}"/>
    <cellStyle name="Normal 17 2" xfId="11965" xr:uid="{00000000-0005-0000-0000-00003B2D0000}"/>
    <cellStyle name="Normal 18" xfId="475" xr:uid="{00000000-0005-0000-0000-00003C2D0000}"/>
    <cellStyle name="Normal 18 2" xfId="11967" xr:uid="{00000000-0005-0000-0000-00003D2D0000}"/>
    <cellStyle name="Normal 18 3" xfId="11966" xr:uid="{00000000-0005-0000-0000-00003E2D0000}"/>
    <cellStyle name="Normal 19" xfId="476" xr:uid="{00000000-0005-0000-0000-00003F2D0000}"/>
    <cellStyle name="Normal 19 2" xfId="11968" xr:uid="{00000000-0005-0000-0000-0000402D0000}"/>
    <cellStyle name="Normal 2" xfId="12" xr:uid="{00000000-0005-0000-0000-0000412D0000}"/>
    <cellStyle name="Normal 2 10" xfId="11970" xr:uid="{00000000-0005-0000-0000-0000422D0000}"/>
    <cellStyle name="Normal 2 11" xfId="11971" xr:uid="{00000000-0005-0000-0000-0000432D0000}"/>
    <cellStyle name="Normal 2 12" xfId="11969" xr:uid="{00000000-0005-0000-0000-0000442D0000}"/>
    <cellStyle name="Normal 2 2" xfId="13" xr:uid="{00000000-0005-0000-0000-0000452D0000}"/>
    <cellStyle name="Normal 2 2 2" xfId="478" xr:uid="{00000000-0005-0000-0000-0000462D0000}"/>
    <cellStyle name="Normal 2 2 2 2" xfId="11974" xr:uid="{00000000-0005-0000-0000-0000472D0000}"/>
    <cellStyle name="Normal 2 2 2 3" xfId="11975" xr:uid="{00000000-0005-0000-0000-0000482D0000}"/>
    <cellStyle name="Normal 2 2 2 4" xfId="11973" xr:uid="{00000000-0005-0000-0000-0000492D0000}"/>
    <cellStyle name="Normal 2 2 3" xfId="479" xr:uid="{00000000-0005-0000-0000-00004A2D0000}"/>
    <cellStyle name="Normal 2 2 3 2" xfId="11976" xr:uid="{00000000-0005-0000-0000-00004B2D0000}"/>
    <cellStyle name="Normal 2 2 4" xfId="477" xr:uid="{00000000-0005-0000-0000-00004C2D0000}"/>
    <cellStyle name="Normal 2 2 4 2" xfId="11977" xr:uid="{00000000-0005-0000-0000-00004D2D0000}"/>
    <cellStyle name="Normal 2 2 5" xfId="11978" xr:uid="{00000000-0005-0000-0000-00004E2D0000}"/>
    <cellStyle name="Normal 2 2 6" xfId="11972" xr:uid="{00000000-0005-0000-0000-00004F2D0000}"/>
    <cellStyle name="Normal 2 3" xfId="26" xr:uid="{00000000-0005-0000-0000-0000502D0000}"/>
    <cellStyle name="Normal 2 3 2" xfId="480" xr:uid="{00000000-0005-0000-0000-0000512D0000}"/>
    <cellStyle name="Normal 2 3 2 2" xfId="11980" xr:uid="{00000000-0005-0000-0000-0000522D0000}"/>
    <cellStyle name="Normal 2 3 2 3" xfId="11979" xr:uid="{00000000-0005-0000-0000-0000532D0000}"/>
    <cellStyle name="Normal 2 3 3" xfId="11981" xr:uid="{00000000-0005-0000-0000-0000542D0000}"/>
    <cellStyle name="Normal 2 4" xfId="481" xr:uid="{00000000-0005-0000-0000-0000552D0000}"/>
    <cellStyle name="Normal 2 4 2" xfId="482" xr:uid="{00000000-0005-0000-0000-0000562D0000}"/>
    <cellStyle name="Normal 2 4 2 2" xfId="11983" xr:uid="{00000000-0005-0000-0000-0000572D0000}"/>
    <cellStyle name="Normal 2 4 3" xfId="11982" xr:uid="{00000000-0005-0000-0000-0000582D0000}"/>
    <cellStyle name="Normal 2 5" xfId="483" xr:uid="{00000000-0005-0000-0000-0000592D0000}"/>
    <cellStyle name="Normal 2 5 2" xfId="11985" xr:uid="{00000000-0005-0000-0000-00005A2D0000}"/>
    <cellStyle name="Normal 2 5 3" xfId="11984" xr:uid="{00000000-0005-0000-0000-00005B2D0000}"/>
    <cellStyle name="Normal 2 6" xfId="484" xr:uid="{00000000-0005-0000-0000-00005C2D0000}"/>
    <cellStyle name="Normal 2 6 2" xfId="11986" xr:uid="{00000000-0005-0000-0000-00005D2D0000}"/>
    <cellStyle name="Normal 2 7" xfId="11987" xr:uid="{00000000-0005-0000-0000-00005E2D0000}"/>
    <cellStyle name="Normal 2 8" xfId="11988" xr:uid="{00000000-0005-0000-0000-00005F2D0000}"/>
    <cellStyle name="Normal 2 8 2" xfId="11989" xr:uid="{00000000-0005-0000-0000-0000602D0000}"/>
    <cellStyle name="Normal 2 9" xfId="11990" xr:uid="{00000000-0005-0000-0000-0000612D0000}"/>
    <cellStyle name="Normal 2_SC IP analytical dataset summary part 1 2011-01-29" xfId="485" xr:uid="{00000000-0005-0000-0000-0000622D0000}"/>
    <cellStyle name="Normal 20" xfId="843" xr:uid="{00000000-0005-0000-0000-0000632D0000}"/>
    <cellStyle name="Normal 20 2" xfId="11991" xr:uid="{00000000-0005-0000-0000-0000642D0000}"/>
    <cellStyle name="Normal 21" xfId="844" xr:uid="{00000000-0005-0000-0000-0000652D0000}"/>
    <cellStyle name="Normal 21 2" xfId="11993" xr:uid="{00000000-0005-0000-0000-0000662D0000}"/>
    <cellStyle name="Normal 21 3" xfId="11992" xr:uid="{00000000-0005-0000-0000-0000672D0000}"/>
    <cellStyle name="Normal 22" xfId="847" xr:uid="{00000000-0005-0000-0000-0000682D0000}"/>
    <cellStyle name="Normal 22 2" xfId="11994" xr:uid="{00000000-0005-0000-0000-0000692D0000}"/>
    <cellStyle name="Normal 23" xfId="11995" xr:uid="{00000000-0005-0000-0000-00006A2D0000}"/>
    <cellStyle name="Normal 24" xfId="11996" xr:uid="{00000000-0005-0000-0000-00006B2D0000}"/>
    <cellStyle name="Normal 25" xfId="845" xr:uid="{00000000-0005-0000-0000-00006C2D0000}"/>
    <cellStyle name="Normal 25 2" xfId="11997" xr:uid="{00000000-0005-0000-0000-00006D2D0000}"/>
    <cellStyle name="Normal 26" xfId="11998" xr:uid="{00000000-0005-0000-0000-00006E2D0000}"/>
    <cellStyle name="Normal 27" xfId="11999" xr:uid="{00000000-0005-0000-0000-00006F2D0000}"/>
    <cellStyle name="Normal 28" xfId="28172" xr:uid="{00000000-0005-0000-0000-0000702D0000}"/>
    <cellStyle name="Normal 29" xfId="848" xr:uid="{00000000-0005-0000-0000-0000712D0000}"/>
    <cellStyle name="Normal 3" xfId="14" xr:uid="{00000000-0005-0000-0000-0000722D0000}"/>
    <cellStyle name="Normal 3 10" xfId="486" xr:uid="{00000000-0005-0000-0000-0000732D0000}"/>
    <cellStyle name="Normal 3 11" xfId="12000" xr:uid="{00000000-0005-0000-0000-0000742D0000}"/>
    <cellStyle name="Normal 3 2" xfId="27" xr:uid="{00000000-0005-0000-0000-0000752D0000}"/>
    <cellStyle name="Normal 3 2 2" xfId="487" xr:uid="{00000000-0005-0000-0000-0000762D0000}"/>
    <cellStyle name="Normal 3 2 2 2" xfId="12002" xr:uid="{00000000-0005-0000-0000-0000772D0000}"/>
    <cellStyle name="Normal 3 2 3" xfId="12003" xr:uid="{00000000-0005-0000-0000-0000782D0000}"/>
    <cellStyle name="Normal 3 2 4" xfId="12004" xr:uid="{00000000-0005-0000-0000-0000792D0000}"/>
    <cellStyle name="Normal 3 2 5" xfId="12005" xr:uid="{00000000-0005-0000-0000-00007A2D0000}"/>
    <cellStyle name="Normal 3 2 6" xfId="12001" xr:uid="{00000000-0005-0000-0000-00007B2D0000}"/>
    <cellStyle name="Normal 3 3" xfId="488" xr:uid="{00000000-0005-0000-0000-00007C2D0000}"/>
    <cellStyle name="Normal 3 3 2" xfId="489" xr:uid="{00000000-0005-0000-0000-00007D2D0000}"/>
    <cellStyle name="Normal 3 3 2 2" xfId="490" xr:uid="{00000000-0005-0000-0000-00007E2D0000}"/>
    <cellStyle name="Normal 3 3 2 2 2" xfId="491" xr:uid="{00000000-0005-0000-0000-00007F2D0000}"/>
    <cellStyle name="Normal 3 3 2 3" xfId="492" xr:uid="{00000000-0005-0000-0000-0000802D0000}"/>
    <cellStyle name="Normal 3 3 2 4" xfId="12007" xr:uid="{00000000-0005-0000-0000-0000812D0000}"/>
    <cellStyle name="Normal 3 3 3" xfId="493" xr:uid="{00000000-0005-0000-0000-0000822D0000}"/>
    <cellStyle name="Normal 3 3 3 2" xfId="494" xr:uid="{00000000-0005-0000-0000-0000832D0000}"/>
    <cellStyle name="Normal 3 3 3 3" xfId="12008" xr:uid="{00000000-0005-0000-0000-0000842D0000}"/>
    <cellStyle name="Normal 3 3 4" xfId="495" xr:uid="{00000000-0005-0000-0000-0000852D0000}"/>
    <cellStyle name="Normal 3 3 4 2" xfId="12009" xr:uid="{00000000-0005-0000-0000-0000862D0000}"/>
    <cellStyle name="Normal 3 3 5" xfId="12006" xr:uid="{00000000-0005-0000-0000-0000872D0000}"/>
    <cellStyle name="Normal 3 4" xfId="496" xr:uid="{00000000-0005-0000-0000-0000882D0000}"/>
    <cellStyle name="Normal 3 4 2" xfId="497" xr:uid="{00000000-0005-0000-0000-0000892D0000}"/>
    <cellStyle name="Normal 3 4 2 2" xfId="498" xr:uid="{00000000-0005-0000-0000-00008A2D0000}"/>
    <cellStyle name="Normal 3 4 3" xfId="499" xr:uid="{00000000-0005-0000-0000-00008B2D0000}"/>
    <cellStyle name="Normal 3 4 4" xfId="12010" xr:uid="{00000000-0005-0000-0000-00008C2D0000}"/>
    <cellStyle name="Normal 3 5" xfId="500" xr:uid="{00000000-0005-0000-0000-00008D2D0000}"/>
    <cellStyle name="Normal 3 5 2" xfId="501" xr:uid="{00000000-0005-0000-0000-00008E2D0000}"/>
    <cellStyle name="Normal 3 5 2 2" xfId="502" xr:uid="{00000000-0005-0000-0000-00008F2D0000}"/>
    <cellStyle name="Normal 3 5 3" xfId="503" xr:uid="{00000000-0005-0000-0000-0000902D0000}"/>
    <cellStyle name="Normal 3 5 4" xfId="12011" xr:uid="{00000000-0005-0000-0000-0000912D0000}"/>
    <cellStyle name="Normal 3 6" xfId="504" xr:uid="{00000000-0005-0000-0000-0000922D0000}"/>
    <cellStyle name="Normal 3 6 2" xfId="505" xr:uid="{00000000-0005-0000-0000-0000932D0000}"/>
    <cellStyle name="Normal 3 6 2 2" xfId="506" xr:uid="{00000000-0005-0000-0000-0000942D0000}"/>
    <cellStyle name="Normal 3 6 3" xfId="507" xr:uid="{00000000-0005-0000-0000-0000952D0000}"/>
    <cellStyle name="Normal 3 6 4" xfId="12012" xr:uid="{00000000-0005-0000-0000-0000962D0000}"/>
    <cellStyle name="Normal 3 7" xfId="508" xr:uid="{00000000-0005-0000-0000-0000972D0000}"/>
    <cellStyle name="Normal 3 7 2" xfId="509" xr:uid="{00000000-0005-0000-0000-0000982D0000}"/>
    <cellStyle name="Normal 3 8" xfId="510" xr:uid="{00000000-0005-0000-0000-0000992D0000}"/>
    <cellStyle name="Normal 3 9" xfId="511" xr:uid="{00000000-0005-0000-0000-00009A2D0000}"/>
    <cellStyle name="Normal 3_Sheet1" xfId="512" xr:uid="{00000000-0005-0000-0000-00009B2D0000}"/>
    <cellStyle name="Normal 30" xfId="28173" xr:uid="{00000000-0005-0000-0000-00009C2D0000}"/>
    <cellStyle name="Normal 31" xfId="28180" xr:uid="{00000000-0005-0000-0000-00009D2D0000}"/>
    <cellStyle name="Normal 32" xfId="513" xr:uid="{00000000-0005-0000-0000-00009E2D0000}"/>
    <cellStyle name="Normal 34" xfId="514" xr:uid="{00000000-0005-0000-0000-00009F2D0000}"/>
    <cellStyle name="Normal 4" xfId="23" xr:uid="{00000000-0005-0000-0000-0000A02D0000}"/>
    <cellStyle name="Normal 4 2" xfId="516" xr:uid="{00000000-0005-0000-0000-0000A12D0000}"/>
    <cellStyle name="Normal 4 2 2" xfId="12015" xr:uid="{00000000-0005-0000-0000-0000A22D0000}"/>
    <cellStyle name="Normal 4 2 3" xfId="12014" xr:uid="{00000000-0005-0000-0000-0000A32D0000}"/>
    <cellStyle name="Normal 4 3" xfId="517" xr:uid="{00000000-0005-0000-0000-0000A42D0000}"/>
    <cellStyle name="Normal 4 3 2" xfId="518" xr:uid="{00000000-0005-0000-0000-0000A52D0000}"/>
    <cellStyle name="Normal 4 3 3" xfId="12016" xr:uid="{00000000-0005-0000-0000-0000A62D0000}"/>
    <cellStyle name="Normal 4 4" xfId="519" xr:uid="{00000000-0005-0000-0000-0000A72D0000}"/>
    <cellStyle name="Normal 4 4 2" xfId="520" xr:uid="{00000000-0005-0000-0000-0000A82D0000}"/>
    <cellStyle name="Normal 4 4 3" xfId="12017" xr:uid="{00000000-0005-0000-0000-0000A92D0000}"/>
    <cellStyle name="Normal 4 5" xfId="515" xr:uid="{00000000-0005-0000-0000-0000AA2D0000}"/>
    <cellStyle name="Normal 4 5 2" xfId="12018" xr:uid="{00000000-0005-0000-0000-0000AB2D0000}"/>
    <cellStyle name="Normal 4 6" xfId="12019" xr:uid="{00000000-0005-0000-0000-0000AC2D0000}"/>
    <cellStyle name="Normal 4 7" xfId="12013" xr:uid="{00000000-0005-0000-0000-0000AD2D0000}"/>
    <cellStyle name="Normal 5" xfId="15" xr:uid="{00000000-0005-0000-0000-0000AE2D0000}"/>
    <cellStyle name="Normal 5 2" xfId="521" xr:uid="{00000000-0005-0000-0000-0000AF2D0000}"/>
    <cellStyle name="Normal 5 2 2" xfId="522" xr:uid="{00000000-0005-0000-0000-0000B02D0000}"/>
    <cellStyle name="Normal 5 2 2 2" xfId="523" xr:uid="{00000000-0005-0000-0000-0000B12D0000}"/>
    <cellStyle name="Normal 5 2 2 2 2" xfId="524" xr:uid="{00000000-0005-0000-0000-0000B22D0000}"/>
    <cellStyle name="Normal 5 2 2 3" xfId="525" xr:uid="{00000000-0005-0000-0000-0000B32D0000}"/>
    <cellStyle name="Normal 5 2 3" xfId="526" xr:uid="{00000000-0005-0000-0000-0000B42D0000}"/>
    <cellStyle name="Normal 5 2 3 2" xfId="527" xr:uid="{00000000-0005-0000-0000-0000B52D0000}"/>
    <cellStyle name="Normal 5 2 4" xfId="528" xr:uid="{00000000-0005-0000-0000-0000B62D0000}"/>
    <cellStyle name="Normal 5 2 5" xfId="12020" xr:uid="{00000000-0005-0000-0000-0000B72D0000}"/>
    <cellStyle name="Normal 5 3" xfId="529" xr:uid="{00000000-0005-0000-0000-0000B82D0000}"/>
    <cellStyle name="Normal 5 3 2" xfId="530" xr:uid="{00000000-0005-0000-0000-0000B92D0000}"/>
    <cellStyle name="Normal 5 3 2 2" xfId="531" xr:uid="{00000000-0005-0000-0000-0000BA2D0000}"/>
    <cellStyle name="Normal 5 3 3" xfId="532" xr:uid="{00000000-0005-0000-0000-0000BB2D0000}"/>
    <cellStyle name="Normal 5 3 4" xfId="12021" xr:uid="{00000000-0005-0000-0000-0000BC2D0000}"/>
    <cellStyle name="Normal 5 4" xfId="533" xr:uid="{00000000-0005-0000-0000-0000BD2D0000}"/>
    <cellStyle name="Normal 5 4 2" xfId="534" xr:uid="{00000000-0005-0000-0000-0000BE2D0000}"/>
    <cellStyle name="Normal 5 4 2 2" xfId="535" xr:uid="{00000000-0005-0000-0000-0000BF2D0000}"/>
    <cellStyle name="Normal 5 4 3" xfId="536" xr:uid="{00000000-0005-0000-0000-0000C02D0000}"/>
    <cellStyle name="Normal 5 5" xfId="537" xr:uid="{00000000-0005-0000-0000-0000C12D0000}"/>
    <cellStyle name="Normal 5 5 2" xfId="538" xr:uid="{00000000-0005-0000-0000-0000C22D0000}"/>
    <cellStyle name="Normal 5 5 2 2" xfId="539" xr:uid="{00000000-0005-0000-0000-0000C32D0000}"/>
    <cellStyle name="Normal 5 5 3" xfId="540" xr:uid="{00000000-0005-0000-0000-0000C42D0000}"/>
    <cellStyle name="Normal 5 6" xfId="541" xr:uid="{00000000-0005-0000-0000-0000C52D0000}"/>
    <cellStyle name="Normal 5 6 2" xfId="542" xr:uid="{00000000-0005-0000-0000-0000C62D0000}"/>
    <cellStyle name="Normal 5 7" xfId="543" xr:uid="{00000000-0005-0000-0000-0000C72D0000}"/>
    <cellStyle name="Normal 5 8" xfId="544" xr:uid="{00000000-0005-0000-0000-0000C82D0000}"/>
    <cellStyle name="Normal 5 9" xfId="545" xr:uid="{00000000-0005-0000-0000-0000C92D0000}"/>
    <cellStyle name="Normal 6" xfId="29" xr:uid="{00000000-0005-0000-0000-0000CA2D0000}"/>
    <cellStyle name="Normal 6 2" xfId="547" xr:uid="{00000000-0005-0000-0000-0000CB2D0000}"/>
    <cellStyle name="Normal 6 2 2" xfId="548" xr:uid="{00000000-0005-0000-0000-0000CC2D0000}"/>
    <cellStyle name="Normal 6 2 2 2" xfId="549" xr:uid="{00000000-0005-0000-0000-0000CD2D0000}"/>
    <cellStyle name="Normal 6 2 2 2 2" xfId="550" xr:uid="{00000000-0005-0000-0000-0000CE2D0000}"/>
    <cellStyle name="Normal 6 2 2 3" xfId="551" xr:uid="{00000000-0005-0000-0000-0000CF2D0000}"/>
    <cellStyle name="Normal 6 2 2 4" xfId="12024" xr:uid="{00000000-0005-0000-0000-0000D02D0000}"/>
    <cellStyle name="Normal 6 2 3" xfId="552" xr:uid="{00000000-0005-0000-0000-0000D12D0000}"/>
    <cellStyle name="Normal 6 2 3 2" xfId="553" xr:uid="{00000000-0005-0000-0000-0000D22D0000}"/>
    <cellStyle name="Normal 6 2 4" xfId="554" xr:uid="{00000000-0005-0000-0000-0000D32D0000}"/>
    <cellStyle name="Normal 6 2 5" xfId="12023" xr:uid="{00000000-0005-0000-0000-0000D42D0000}"/>
    <cellStyle name="Normal 6 3" xfId="555" xr:uid="{00000000-0005-0000-0000-0000D52D0000}"/>
    <cellStyle name="Normal 6 3 2" xfId="556" xr:uid="{00000000-0005-0000-0000-0000D62D0000}"/>
    <cellStyle name="Normal 6 3 2 2" xfId="557" xr:uid="{00000000-0005-0000-0000-0000D72D0000}"/>
    <cellStyle name="Normal 6 3 3" xfId="558" xr:uid="{00000000-0005-0000-0000-0000D82D0000}"/>
    <cellStyle name="Normal 6 3 4" xfId="12025" xr:uid="{00000000-0005-0000-0000-0000D92D0000}"/>
    <cellStyle name="Normal 6 4" xfId="559" xr:uid="{00000000-0005-0000-0000-0000DA2D0000}"/>
    <cellStyle name="Normal 6 4 2" xfId="560" xr:uid="{00000000-0005-0000-0000-0000DB2D0000}"/>
    <cellStyle name="Normal 6 4 2 2" xfId="561" xr:uid="{00000000-0005-0000-0000-0000DC2D0000}"/>
    <cellStyle name="Normal 6 4 3" xfId="562" xr:uid="{00000000-0005-0000-0000-0000DD2D0000}"/>
    <cellStyle name="Normal 6 4 4" xfId="12026" xr:uid="{00000000-0005-0000-0000-0000DE2D0000}"/>
    <cellStyle name="Normal 6 5" xfId="563" xr:uid="{00000000-0005-0000-0000-0000DF2D0000}"/>
    <cellStyle name="Normal 6 5 2" xfId="564" xr:uid="{00000000-0005-0000-0000-0000E02D0000}"/>
    <cellStyle name="Normal 6 5 2 2" xfId="565" xr:uid="{00000000-0005-0000-0000-0000E12D0000}"/>
    <cellStyle name="Normal 6 5 3" xfId="566" xr:uid="{00000000-0005-0000-0000-0000E22D0000}"/>
    <cellStyle name="Normal 6 5 4" xfId="12027" xr:uid="{00000000-0005-0000-0000-0000E32D0000}"/>
    <cellStyle name="Normal 6 6" xfId="567" xr:uid="{00000000-0005-0000-0000-0000E42D0000}"/>
    <cellStyle name="Normal 6 6 2" xfId="568" xr:uid="{00000000-0005-0000-0000-0000E52D0000}"/>
    <cellStyle name="Normal 6 6 3" xfId="12028" xr:uid="{00000000-0005-0000-0000-0000E62D0000}"/>
    <cellStyle name="Normal 6 7" xfId="569" xr:uid="{00000000-0005-0000-0000-0000E72D0000}"/>
    <cellStyle name="Normal 6 8" xfId="546" xr:uid="{00000000-0005-0000-0000-0000E82D0000}"/>
    <cellStyle name="Normal 6 9" xfId="12022" xr:uid="{00000000-0005-0000-0000-0000E92D0000}"/>
    <cellStyle name="Normal 7" xfId="570" xr:uid="{00000000-0005-0000-0000-0000EA2D0000}"/>
    <cellStyle name="Normal 7 2" xfId="571" xr:uid="{00000000-0005-0000-0000-0000EB2D0000}"/>
    <cellStyle name="Normal 7 2 2" xfId="572" xr:uid="{00000000-0005-0000-0000-0000EC2D0000}"/>
    <cellStyle name="Normal 7 2 2 2" xfId="573" xr:uid="{00000000-0005-0000-0000-0000ED2D0000}"/>
    <cellStyle name="Normal 7 2 2 2 2" xfId="574" xr:uid="{00000000-0005-0000-0000-0000EE2D0000}"/>
    <cellStyle name="Normal 7 2 2 3" xfId="575" xr:uid="{00000000-0005-0000-0000-0000EF2D0000}"/>
    <cellStyle name="Normal 7 2 2 4" xfId="12031" xr:uid="{00000000-0005-0000-0000-0000F02D0000}"/>
    <cellStyle name="Normal 7 2 3" xfId="576" xr:uid="{00000000-0005-0000-0000-0000F12D0000}"/>
    <cellStyle name="Normal 7 2 3 2" xfId="577" xr:uid="{00000000-0005-0000-0000-0000F22D0000}"/>
    <cellStyle name="Normal 7 2 4" xfId="578" xr:uid="{00000000-0005-0000-0000-0000F32D0000}"/>
    <cellStyle name="Normal 7 2 5" xfId="12030" xr:uid="{00000000-0005-0000-0000-0000F42D0000}"/>
    <cellStyle name="Normal 7 3" xfId="579" xr:uid="{00000000-0005-0000-0000-0000F52D0000}"/>
    <cellStyle name="Normal 7 3 2" xfId="580" xr:uid="{00000000-0005-0000-0000-0000F62D0000}"/>
    <cellStyle name="Normal 7 3 2 2" xfId="581" xr:uid="{00000000-0005-0000-0000-0000F72D0000}"/>
    <cellStyle name="Normal 7 3 3" xfId="582" xr:uid="{00000000-0005-0000-0000-0000F82D0000}"/>
    <cellStyle name="Normal 7 3 4" xfId="12032" xr:uid="{00000000-0005-0000-0000-0000F92D0000}"/>
    <cellStyle name="Normal 7 4" xfId="583" xr:uid="{00000000-0005-0000-0000-0000FA2D0000}"/>
    <cellStyle name="Normal 7 4 2" xfId="584" xr:uid="{00000000-0005-0000-0000-0000FB2D0000}"/>
    <cellStyle name="Normal 7 4 2 2" xfId="585" xr:uid="{00000000-0005-0000-0000-0000FC2D0000}"/>
    <cellStyle name="Normal 7 4 3" xfId="586" xr:uid="{00000000-0005-0000-0000-0000FD2D0000}"/>
    <cellStyle name="Normal 7 4 4" xfId="12033" xr:uid="{00000000-0005-0000-0000-0000FE2D0000}"/>
    <cellStyle name="Normal 7 5" xfId="587" xr:uid="{00000000-0005-0000-0000-0000FF2D0000}"/>
    <cellStyle name="Normal 7 5 2" xfId="588" xr:uid="{00000000-0005-0000-0000-0000002E0000}"/>
    <cellStyle name="Normal 7 5 2 2" xfId="589" xr:uid="{00000000-0005-0000-0000-0000012E0000}"/>
    <cellStyle name="Normal 7 5 3" xfId="590" xr:uid="{00000000-0005-0000-0000-0000022E0000}"/>
    <cellStyle name="Normal 7 5 4" xfId="12034" xr:uid="{00000000-0005-0000-0000-0000032E0000}"/>
    <cellStyle name="Normal 7 6" xfId="591" xr:uid="{00000000-0005-0000-0000-0000042E0000}"/>
    <cellStyle name="Normal 7 6 2" xfId="592" xr:uid="{00000000-0005-0000-0000-0000052E0000}"/>
    <cellStyle name="Normal 7 7" xfId="593" xr:uid="{00000000-0005-0000-0000-0000062E0000}"/>
    <cellStyle name="Normal 7 8" xfId="12029" xr:uid="{00000000-0005-0000-0000-0000072E0000}"/>
    <cellStyle name="Normal 8" xfId="594" xr:uid="{00000000-0005-0000-0000-0000082E0000}"/>
    <cellStyle name="Normal 8 2" xfId="595" xr:uid="{00000000-0005-0000-0000-0000092E0000}"/>
    <cellStyle name="Normal 8 2 2" xfId="596" xr:uid="{00000000-0005-0000-0000-00000A2E0000}"/>
    <cellStyle name="Normal 8 2 2 2" xfId="597" xr:uid="{00000000-0005-0000-0000-00000B2E0000}"/>
    <cellStyle name="Normal 8 2 2 2 2" xfId="598" xr:uid="{00000000-0005-0000-0000-00000C2E0000}"/>
    <cellStyle name="Normal 8 2 2 3" xfId="599" xr:uid="{00000000-0005-0000-0000-00000D2E0000}"/>
    <cellStyle name="Normal 8 2 2 4" xfId="12037" xr:uid="{00000000-0005-0000-0000-00000E2E0000}"/>
    <cellStyle name="Normal 8 2 3" xfId="600" xr:uid="{00000000-0005-0000-0000-00000F2E0000}"/>
    <cellStyle name="Normal 8 2 3 2" xfId="601" xr:uid="{00000000-0005-0000-0000-0000102E0000}"/>
    <cellStyle name="Normal 8 2 4" xfId="602" xr:uid="{00000000-0005-0000-0000-0000112E0000}"/>
    <cellStyle name="Normal 8 2 5" xfId="12036" xr:uid="{00000000-0005-0000-0000-0000122E0000}"/>
    <cellStyle name="Normal 8 3" xfId="603" xr:uid="{00000000-0005-0000-0000-0000132E0000}"/>
    <cellStyle name="Normal 8 3 2" xfId="604" xr:uid="{00000000-0005-0000-0000-0000142E0000}"/>
    <cellStyle name="Normal 8 3 2 2" xfId="605" xr:uid="{00000000-0005-0000-0000-0000152E0000}"/>
    <cellStyle name="Normal 8 3 3" xfId="606" xr:uid="{00000000-0005-0000-0000-0000162E0000}"/>
    <cellStyle name="Normal 8 3 4" xfId="12038" xr:uid="{00000000-0005-0000-0000-0000172E0000}"/>
    <cellStyle name="Normal 8 4" xfId="607" xr:uid="{00000000-0005-0000-0000-0000182E0000}"/>
    <cellStyle name="Normal 8 4 2" xfId="608" xr:uid="{00000000-0005-0000-0000-0000192E0000}"/>
    <cellStyle name="Normal 8 4 2 2" xfId="609" xr:uid="{00000000-0005-0000-0000-00001A2E0000}"/>
    <cellStyle name="Normal 8 4 3" xfId="610" xr:uid="{00000000-0005-0000-0000-00001B2E0000}"/>
    <cellStyle name="Normal 8 4 4" xfId="12039" xr:uid="{00000000-0005-0000-0000-00001C2E0000}"/>
    <cellStyle name="Normal 8 5" xfId="611" xr:uid="{00000000-0005-0000-0000-00001D2E0000}"/>
    <cellStyle name="Normal 8 5 2" xfId="612" xr:uid="{00000000-0005-0000-0000-00001E2E0000}"/>
    <cellStyle name="Normal 8 5 2 2" xfId="613" xr:uid="{00000000-0005-0000-0000-00001F2E0000}"/>
    <cellStyle name="Normal 8 5 3" xfId="614" xr:uid="{00000000-0005-0000-0000-0000202E0000}"/>
    <cellStyle name="Normal 8 5 4" xfId="12040" xr:uid="{00000000-0005-0000-0000-0000212E0000}"/>
    <cellStyle name="Normal 8 6" xfId="615" xr:uid="{00000000-0005-0000-0000-0000222E0000}"/>
    <cellStyle name="Normal 8 6 2" xfId="616" xr:uid="{00000000-0005-0000-0000-0000232E0000}"/>
    <cellStyle name="Normal 8 6 3" xfId="12041" xr:uid="{00000000-0005-0000-0000-0000242E0000}"/>
    <cellStyle name="Normal 8 7" xfId="617" xr:uid="{00000000-0005-0000-0000-0000252E0000}"/>
    <cellStyle name="Normal 8 8" xfId="12035" xr:uid="{00000000-0005-0000-0000-0000262E0000}"/>
    <cellStyle name="Normal 9" xfId="618" xr:uid="{00000000-0005-0000-0000-0000272E0000}"/>
    <cellStyle name="Normal 9 2" xfId="619" xr:uid="{00000000-0005-0000-0000-0000282E0000}"/>
    <cellStyle name="Normal 9 2 2" xfId="620" xr:uid="{00000000-0005-0000-0000-0000292E0000}"/>
    <cellStyle name="Normal 9 2 2 2" xfId="621" xr:uid="{00000000-0005-0000-0000-00002A2E0000}"/>
    <cellStyle name="Normal 9 2 2 2 2" xfId="622" xr:uid="{00000000-0005-0000-0000-00002B2E0000}"/>
    <cellStyle name="Normal 9 2 2 3" xfId="623" xr:uid="{00000000-0005-0000-0000-00002C2E0000}"/>
    <cellStyle name="Normal 9 2 2 4" xfId="12044" xr:uid="{00000000-0005-0000-0000-00002D2E0000}"/>
    <cellStyle name="Normal 9 2 3" xfId="624" xr:uid="{00000000-0005-0000-0000-00002E2E0000}"/>
    <cellStyle name="Normal 9 2 3 2" xfId="625" xr:uid="{00000000-0005-0000-0000-00002F2E0000}"/>
    <cellStyle name="Normal 9 2 4" xfId="626" xr:uid="{00000000-0005-0000-0000-0000302E0000}"/>
    <cellStyle name="Normal 9 2 5" xfId="12043" xr:uid="{00000000-0005-0000-0000-0000312E0000}"/>
    <cellStyle name="Normal 9 3" xfId="627" xr:uid="{00000000-0005-0000-0000-0000322E0000}"/>
    <cellStyle name="Normal 9 3 2" xfId="628" xr:uid="{00000000-0005-0000-0000-0000332E0000}"/>
    <cellStyle name="Normal 9 3 2 2" xfId="629" xr:uid="{00000000-0005-0000-0000-0000342E0000}"/>
    <cellStyle name="Normal 9 3 3" xfId="630" xr:uid="{00000000-0005-0000-0000-0000352E0000}"/>
    <cellStyle name="Normal 9 3 4" xfId="12045" xr:uid="{00000000-0005-0000-0000-0000362E0000}"/>
    <cellStyle name="Normal 9 4" xfId="631" xr:uid="{00000000-0005-0000-0000-0000372E0000}"/>
    <cellStyle name="Normal 9 4 2" xfId="632" xr:uid="{00000000-0005-0000-0000-0000382E0000}"/>
    <cellStyle name="Normal 9 4 2 2" xfId="633" xr:uid="{00000000-0005-0000-0000-0000392E0000}"/>
    <cellStyle name="Normal 9 4 3" xfId="634" xr:uid="{00000000-0005-0000-0000-00003A2E0000}"/>
    <cellStyle name="Normal 9 4 4" xfId="12046" xr:uid="{00000000-0005-0000-0000-00003B2E0000}"/>
    <cellStyle name="Normal 9 5" xfId="635" xr:uid="{00000000-0005-0000-0000-00003C2E0000}"/>
    <cellStyle name="Normal 9 5 2" xfId="636" xr:uid="{00000000-0005-0000-0000-00003D2E0000}"/>
    <cellStyle name="Normal 9 5 2 2" xfId="637" xr:uid="{00000000-0005-0000-0000-00003E2E0000}"/>
    <cellStyle name="Normal 9 5 3" xfId="638" xr:uid="{00000000-0005-0000-0000-00003F2E0000}"/>
    <cellStyle name="Normal 9 5 4" xfId="12047" xr:uid="{00000000-0005-0000-0000-0000402E0000}"/>
    <cellStyle name="Normal 9 6" xfId="639" xr:uid="{00000000-0005-0000-0000-0000412E0000}"/>
    <cellStyle name="Normal 9 6 2" xfId="640" xr:uid="{00000000-0005-0000-0000-0000422E0000}"/>
    <cellStyle name="Normal 9 6 3" xfId="12048" xr:uid="{00000000-0005-0000-0000-0000432E0000}"/>
    <cellStyle name="Normal 9 7" xfId="641" xr:uid="{00000000-0005-0000-0000-0000442E0000}"/>
    <cellStyle name="Normal 9 7 2" xfId="12049" xr:uid="{00000000-0005-0000-0000-0000452E0000}"/>
    <cellStyle name="Normal 9 8" xfId="12050" xr:uid="{00000000-0005-0000-0000-0000462E0000}"/>
    <cellStyle name="Normal 9 9" xfId="12042" xr:uid="{00000000-0005-0000-0000-0000472E0000}"/>
    <cellStyle name="Note 10" xfId="12051" xr:uid="{00000000-0005-0000-0000-0000482E0000}"/>
    <cellStyle name="Note 2" xfId="642" xr:uid="{00000000-0005-0000-0000-0000492E0000}"/>
    <cellStyle name="Note 2 2" xfId="643" xr:uid="{00000000-0005-0000-0000-00004A2E0000}"/>
    <cellStyle name="Note 2 2 2" xfId="644" xr:uid="{00000000-0005-0000-0000-00004B2E0000}"/>
    <cellStyle name="Note 2 2 2 2" xfId="645" xr:uid="{00000000-0005-0000-0000-00004C2E0000}"/>
    <cellStyle name="Note 2 2 2 2 2" xfId="646" xr:uid="{00000000-0005-0000-0000-00004D2E0000}"/>
    <cellStyle name="Note 2 2 2 2 3" xfId="647" xr:uid="{00000000-0005-0000-0000-00004E2E0000}"/>
    <cellStyle name="Note 2 2 2 3" xfId="648" xr:uid="{00000000-0005-0000-0000-00004F2E0000}"/>
    <cellStyle name="Note 2 2 2 4" xfId="649" xr:uid="{00000000-0005-0000-0000-0000502E0000}"/>
    <cellStyle name="Note 2 2 3" xfId="650" xr:uid="{00000000-0005-0000-0000-0000512E0000}"/>
    <cellStyle name="Note 2 2 3 2" xfId="651" xr:uid="{00000000-0005-0000-0000-0000522E0000}"/>
    <cellStyle name="Note 2 2 3 3" xfId="652" xr:uid="{00000000-0005-0000-0000-0000532E0000}"/>
    <cellStyle name="Note 2 2 4" xfId="653" xr:uid="{00000000-0005-0000-0000-0000542E0000}"/>
    <cellStyle name="Note 2 2 5" xfId="654" xr:uid="{00000000-0005-0000-0000-0000552E0000}"/>
    <cellStyle name="Note 2 2 6" xfId="12053" xr:uid="{00000000-0005-0000-0000-0000562E0000}"/>
    <cellStyle name="Note 2 3" xfId="655" xr:uid="{00000000-0005-0000-0000-0000572E0000}"/>
    <cellStyle name="Note 2 3 2" xfId="656" xr:uid="{00000000-0005-0000-0000-0000582E0000}"/>
    <cellStyle name="Note 2 3 2 2" xfId="657" xr:uid="{00000000-0005-0000-0000-0000592E0000}"/>
    <cellStyle name="Note 2 3 2 3" xfId="658" xr:uid="{00000000-0005-0000-0000-00005A2E0000}"/>
    <cellStyle name="Note 2 3 3" xfId="659" xr:uid="{00000000-0005-0000-0000-00005B2E0000}"/>
    <cellStyle name="Note 2 3 4" xfId="660" xr:uid="{00000000-0005-0000-0000-00005C2E0000}"/>
    <cellStyle name="Note 2 4" xfId="661" xr:uid="{00000000-0005-0000-0000-00005D2E0000}"/>
    <cellStyle name="Note 2 5" xfId="662" xr:uid="{00000000-0005-0000-0000-00005E2E0000}"/>
    <cellStyle name="Note 2 5 2" xfId="663" xr:uid="{00000000-0005-0000-0000-00005F2E0000}"/>
    <cellStyle name="Note 2 5 3" xfId="664" xr:uid="{00000000-0005-0000-0000-0000602E0000}"/>
    <cellStyle name="Note 2 6" xfId="665" xr:uid="{00000000-0005-0000-0000-0000612E0000}"/>
    <cellStyle name="Note 2 7" xfId="666" xr:uid="{00000000-0005-0000-0000-0000622E0000}"/>
    <cellStyle name="Note 2 8" xfId="12052" xr:uid="{00000000-0005-0000-0000-0000632E0000}"/>
    <cellStyle name="Note 3" xfId="667" xr:uid="{00000000-0005-0000-0000-0000642E0000}"/>
    <cellStyle name="Note 3 2" xfId="668" xr:uid="{00000000-0005-0000-0000-0000652E0000}"/>
    <cellStyle name="Note 3 2 2" xfId="669" xr:uid="{00000000-0005-0000-0000-0000662E0000}"/>
    <cellStyle name="Note 3 2 2 2" xfId="670" xr:uid="{00000000-0005-0000-0000-0000672E0000}"/>
    <cellStyle name="Note 3 2 2 3" xfId="671" xr:uid="{00000000-0005-0000-0000-0000682E0000}"/>
    <cellStyle name="Note 3 2 3" xfId="672" xr:uid="{00000000-0005-0000-0000-0000692E0000}"/>
    <cellStyle name="Note 3 2 4" xfId="673" xr:uid="{00000000-0005-0000-0000-00006A2E0000}"/>
    <cellStyle name="Note 3 3" xfId="674" xr:uid="{00000000-0005-0000-0000-00006B2E0000}"/>
    <cellStyle name="Note 3 3 2" xfId="675" xr:uid="{00000000-0005-0000-0000-00006C2E0000}"/>
    <cellStyle name="Note 3 3 3" xfId="676" xr:uid="{00000000-0005-0000-0000-00006D2E0000}"/>
    <cellStyle name="Note 3 4" xfId="677" xr:uid="{00000000-0005-0000-0000-00006E2E0000}"/>
    <cellStyle name="Note 3 5" xfId="678" xr:uid="{00000000-0005-0000-0000-00006F2E0000}"/>
    <cellStyle name="Note 3 6" xfId="12054" xr:uid="{00000000-0005-0000-0000-0000702E0000}"/>
    <cellStyle name="Note 4" xfId="679" xr:uid="{00000000-0005-0000-0000-0000712E0000}"/>
    <cellStyle name="Note 4 2" xfId="680" xr:uid="{00000000-0005-0000-0000-0000722E0000}"/>
    <cellStyle name="Note 4 2 2" xfId="681" xr:uid="{00000000-0005-0000-0000-0000732E0000}"/>
    <cellStyle name="Note 4 2 3" xfId="682" xr:uid="{00000000-0005-0000-0000-0000742E0000}"/>
    <cellStyle name="Note 4 3" xfId="683" xr:uid="{00000000-0005-0000-0000-0000752E0000}"/>
    <cellStyle name="Note 4 4" xfId="684" xr:uid="{00000000-0005-0000-0000-0000762E0000}"/>
    <cellStyle name="Note 4 5" xfId="12055" xr:uid="{00000000-0005-0000-0000-0000772E0000}"/>
    <cellStyle name="Note 5" xfId="685" xr:uid="{00000000-0005-0000-0000-0000782E0000}"/>
    <cellStyle name="Note 5 2" xfId="686" xr:uid="{00000000-0005-0000-0000-0000792E0000}"/>
    <cellStyle name="Note 5 3" xfId="687" xr:uid="{00000000-0005-0000-0000-00007A2E0000}"/>
    <cellStyle name="Note 5 4" xfId="12056" xr:uid="{00000000-0005-0000-0000-00007B2E0000}"/>
    <cellStyle name="Note 6" xfId="12057" xr:uid="{00000000-0005-0000-0000-00007C2E0000}"/>
    <cellStyle name="Note 7" xfId="12058" xr:uid="{00000000-0005-0000-0000-00007D2E0000}"/>
    <cellStyle name="Note 8" xfId="12059" xr:uid="{00000000-0005-0000-0000-00007E2E0000}"/>
    <cellStyle name="Note 8 10" xfId="12060" xr:uid="{00000000-0005-0000-0000-00007F2E0000}"/>
    <cellStyle name="Note 8 10 10" xfId="12061" xr:uid="{00000000-0005-0000-0000-0000802E0000}"/>
    <cellStyle name="Note 8 10 10 2" xfId="12062" xr:uid="{00000000-0005-0000-0000-0000812E0000}"/>
    <cellStyle name="Note 8 10 11" xfId="12063" xr:uid="{00000000-0005-0000-0000-0000822E0000}"/>
    <cellStyle name="Note 8 10 11 2" xfId="12064" xr:uid="{00000000-0005-0000-0000-0000832E0000}"/>
    <cellStyle name="Note 8 10 12" xfId="12065" xr:uid="{00000000-0005-0000-0000-0000842E0000}"/>
    <cellStyle name="Note 8 10 12 2" xfId="12066" xr:uid="{00000000-0005-0000-0000-0000852E0000}"/>
    <cellStyle name="Note 8 10 13" xfId="12067" xr:uid="{00000000-0005-0000-0000-0000862E0000}"/>
    <cellStyle name="Note 8 10 13 2" xfId="12068" xr:uid="{00000000-0005-0000-0000-0000872E0000}"/>
    <cellStyle name="Note 8 10 14" xfId="12069" xr:uid="{00000000-0005-0000-0000-0000882E0000}"/>
    <cellStyle name="Note 8 10 14 2" xfId="12070" xr:uid="{00000000-0005-0000-0000-0000892E0000}"/>
    <cellStyle name="Note 8 10 15" xfId="12071" xr:uid="{00000000-0005-0000-0000-00008A2E0000}"/>
    <cellStyle name="Note 8 10 15 2" xfId="12072" xr:uid="{00000000-0005-0000-0000-00008B2E0000}"/>
    <cellStyle name="Note 8 10 16" xfId="12073" xr:uid="{00000000-0005-0000-0000-00008C2E0000}"/>
    <cellStyle name="Note 8 10 16 2" xfId="12074" xr:uid="{00000000-0005-0000-0000-00008D2E0000}"/>
    <cellStyle name="Note 8 10 17" xfId="12075" xr:uid="{00000000-0005-0000-0000-00008E2E0000}"/>
    <cellStyle name="Note 8 10 17 2" xfId="12076" xr:uid="{00000000-0005-0000-0000-00008F2E0000}"/>
    <cellStyle name="Note 8 10 18" xfId="12077" xr:uid="{00000000-0005-0000-0000-0000902E0000}"/>
    <cellStyle name="Note 8 10 2" xfId="12078" xr:uid="{00000000-0005-0000-0000-0000912E0000}"/>
    <cellStyle name="Note 8 10 2 2" xfId="12079" xr:uid="{00000000-0005-0000-0000-0000922E0000}"/>
    <cellStyle name="Note 8 10 3" xfId="12080" xr:uid="{00000000-0005-0000-0000-0000932E0000}"/>
    <cellStyle name="Note 8 10 3 2" xfId="12081" xr:uid="{00000000-0005-0000-0000-0000942E0000}"/>
    <cellStyle name="Note 8 10 4" xfId="12082" xr:uid="{00000000-0005-0000-0000-0000952E0000}"/>
    <cellStyle name="Note 8 10 4 2" xfId="12083" xr:uid="{00000000-0005-0000-0000-0000962E0000}"/>
    <cellStyle name="Note 8 10 5" xfId="12084" xr:uid="{00000000-0005-0000-0000-0000972E0000}"/>
    <cellStyle name="Note 8 10 5 2" xfId="12085" xr:uid="{00000000-0005-0000-0000-0000982E0000}"/>
    <cellStyle name="Note 8 10 6" xfId="12086" xr:uid="{00000000-0005-0000-0000-0000992E0000}"/>
    <cellStyle name="Note 8 10 6 2" xfId="12087" xr:uid="{00000000-0005-0000-0000-00009A2E0000}"/>
    <cellStyle name="Note 8 10 7" xfId="12088" xr:uid="{00000000-0005-0000-0000-00009B2E0000}"/>
    <cellStyle name="Note 8 10 7 2" xfId="12089" xr:uid="{00000000-0005-0000-0000-00009C2E0000}"/>
    <cellStyle name="Note 8 10 8" xfId="12090" xr:uid="{00000000-0005-0000-0000-00009D2E0000}"/>
    <cellStyle name="Note 8 10 8 2" xfId="12091" xr:uid="{00000000-0005-0000-0000-00009E2E0000}"/>
    <cellStyle name="Note 8 10 9" xfId="12092" xr:uid="{00000000-0005-0000-0000-00009F2E0000}"/>
    <cellStyle name="Note 8 10 9 2" xfId="12093" xr:uid="{00000000-0005-0000-0000-0000A02E0000}"/>
    <cellStyle name="Note 8 11" xfId="12094" xr:uid="{00000000-0005-0000-0000-0000A12E0000}"/>
    <cellStyle name="Note 8 11 10" xfId="12095" xr:uid="{00000000-0005-0000-0000-0000A22E0000}"/>
    <cellStyle name="Note 8 11 10 2" xfId="12096" xr:uid="{00000000-0005-0000-0000-0000A32E0000}"/>
    <cellStyle name="Note 8 11 11" xfId="12097" xr:uid="{00000000-0005-0000-0000-0000A42E0000}"/>
    <cellStyle name="Note 8 11 11 2" xfId="12098" xr:uid="{00000000-0005-0000-0000-0000A52E0000}"/>
    <cellStyle name="Note 8 11 12" xfId="12099" xr:uid="{00000000-0005-0000-0000-0000A62E0000}"/>
    <cellStyle name="Note 8 11 12 2" xfId="12100" xr:uid="{00000000-0005-0000-0000-0000A72E0000}"/>
    <cellStyle name="Note 8 11 13" xfId="12101" xr:uid="{00000000-0005-0000-0000-0000A82E0000}"/>
    <cellStyle name="Note 8 11 13 2" xfId="12102" xr:uid="{00000000-0005-0000-0000-0000A92E0000}"/>
    <cellStyle name="Note 8 11 14" xfId="12103" xr:uid="{00000000-0005-0000-0000-0000AA2E0000}"/>
    <cellStyle name="Note 8 11 14 2" xfId="12104" xr:uid="{00000000-0005-0000-0000-0000AB2E0000}"/>
    <cellStyle name="Note 8 11 15" xfId="12105" xr:uid="{00000000-0005-0000-0000-0000AC2E0000}"/>
    <cellStyle name="Note 8 11 15 2" xfId="12106" xr:uid="{00000000-0005-0000-0000-0000AD2E0000}"/>
    <cellStyle name="Note 8 11 16" xfId="12107" xr:uid="{00000000-0005-0000-0000-0000AE2E0000}"/>
    <cellStyle name="Note 8 11 16 2" xfId="12108" xr:uid="{00000000-0005-0000-0000-0000AF2E0000}"/>
    <cellStyle name="Note 8 11 17" xfId="12109" xr:uid="{00000000-0005-0000-0000-0000B02E0000}"/>
    <cellStyle name="Note 8 11 17 2" xfId="12110" xr:uid="{00000000-0005-0000-0000-0000B12E0000}"/>
    <cellStyle name="Note 8 11 18" xfId="12111" xr:uid="{00000000-0005-0000-0000-0000B22E0000}"/>
    <cellStyle name="Note 8 11 2" xfId="12112" xr:uid="{00000000-0005-0000-0000-0000B32E0000}"/>
    <cellStyle name="Note 8 11 2 2" xfId="12113" xr:uid="{00000000-0005-0000-0000-0000B42E0000}"/>
    <cellStyle name="Note 8 11 3" xfId="12114" xr:uid="{00000000-0005-0000-0000-0000B52E0000}"/>
    <cellStyle name="Note 8 11 3 2" xfId="12115" xr:uid="{00000000-0005-0000-0000-0000B62E0000}"/>
    <cellStyle name="Note 8 11 4" xfId="12116" xr:uid="{00000000-0005-0000-0000-0000B72E0000}"/>
    <cellStyle name="Note 8 11 4 2" xfId="12117" xr:uid="{00000000-0005-0000-0000-0000B82E0000}"/>
    <cellStyle name="Note 8 11 5" xfId="12118" xr:uid="{00000000-0005-0000-0000-0000B92E0000}"/>
    <cellStyle name="Note 8 11 5 2" xfId="12119" xr:uid="{00000000-0005-0000-0000-0000BA2E0000}"/>
    <cellStyle name="Note 8 11 6" xfId="12120" xr:uid="{00000000-0005-0000-0000-0000BB2E0000}"/>
    <cellStyle name="Note 8 11 6 2" xfId="12121" xr:uid="{00000000-0005-0000-0000-0000BC2E0000}"/>
    <cellStyle name="Note 8 11 7" xfId="12122" xr:uid="{00000000-0005-0000-0000-0000BD2E0000}"/>
    <cellStyle name="Note 8 11 7 2" xfId="12123" xr:uid="{00000000-0005-0000-0000-0000BE2E0000}"/>
    <cellStyle name="Note 8 11 8" xfId="12124" xr:uid="{00000000-0005-0000-0000-0000BF2E0000}"/>
    <cellStyle name="Note 8 11 8 2" xfId="12125" xr:uid="{00000000-0005-0000-0000-0000C02E0000}"/>
    <cellStyle name="Note 8 11 9" xfId="12126" xr:uid="{00000000-0005-0000-0000-0000C12E0000}"/>
    <cellStyle name="Note 8 11 9 2" xfId="12127" xr:uid="{00000000-0005-0000-0000-0000C22E0000}"/>
    <cellStyle name="Note 8 12" xfId="12128" xr:uid="{00000000-0005-0000-0000-0000C32E0000}"/>
    <cellStyle name="Note 8 12 10" xfId="12129" xr:uid="{00000000-0005-0000-0000-0000C42E0000}"/>
    <cellStyle name="Note 8 12 10 2" xfId="12130" xr:uid="{00000000-0005-0000-0000-0000C52E0000}"/>
    <cellStyle name="Note 8 12 11" xfId="12131" xr:uid="{00000000-0005-0000-0000-0000C62E0000}"/>
    <cellStyle name="Note 8 12 11 2" xfId="12132" xr:uid="{00000000-0005-0000-0000-0000C72E0000}"/>
    <cellStyle name="Note 8 12 12" xfId="12133" xr:uid="{00000000-0005-0000-0000-0000C82E0000}"/>
    <cellStyle name="Note 8 12 12 2" xfId="12134" xr:uid="{00000000-0005-0000-0000-0000C92E0000}"/>
    <cellStyle name="Note 8 12 13" xfId="12135" xr:uid="{00000000-0005-0000-0000-0000CA2E0000}"/>
    <cellStyle name="Note 8 12 13 2" xfId="12136" xr:uid="{00000000-0005-0000-0000-0000CB2E0000}"/>
    <cellStyle name="Note 8 12 14" xfId="12137" xr:uid="{00000000-0005-0000-0000-0000CC2E0000}"/>
    <cellStyle name="Note 8 12 14 2" xfId="12138" xr:uid="{00000000-0005-0000-0000-0000CD2E0000}"/>
    <cellStyle name="Note 8 12 15" xfId="12139" xr:uid="{00000000-0005-0000-0000-0000CE2E0000}"/>
    <cellStyle name="Note 8 12 15 2" xfId="12140" xr:uid="{00000000-0005-0000-0000-0000CF2E0000}"/>
    <cellStyle name="Note 8 12 16" xfId="12141" xr:uid="{00000000-0005-0000-0000-0000D02E0000}"/>
    <cellStyle name="Note 8 12 2" xfId="12142" xr:uid="{00000000-0005-0000-0000-0000D12E0000}"/>
    <cellStyle name="Note 8 12 2 2" xfId="12143" xr:uid="{00000000-0005-0000-0000-0000D22E0000}"/>
    <cellStyle name="Note 8 12 3" xfId="12144" xr:uid="{00000000-0005-0000-0000-0000D32E0000}"/>
    <cellStyle name="Note 8 12 3 2" xfId="12145" xr:uid="{00000000-0005-0000-0000-0000D42E0000}"/>
    <cellStyle name="Note 8 12 4" xfId="12146" xr:uid="{00000000-0005-0000-0000-0000D52E0000}"/>
    <cellStyle name="Note 8 12 4 2" xfId="12147" xr:uid="{00000000-0005-0000-0000-0000D62E0000}"/>
    <cellStyle name="Note 8 12 5" xfId="12148" xr:uid="{00000000-0005-0000-0000-0000D72E0000}"/>
    <cellStyle name="Note 8 12 5 2" xfId="12149" xr:uid="{00000000-0005-0000-0000-0000D82E0000}"/>
    <cellStyle name="Note 8 12 6" xfId="12150" xr:uid="{00000000-0005-0000-0000-0000D92E0000}"/>
    <cellStyle name="Note 8 12 6 2" xfId="12151" xr:uid="{00000000-0005-0000-0000-0000DA2E0000}"/>
    <cellStyle name="Note 8 12 7" xfId="12152" xr:uid="{00000000-0005-0000-0000-0000DB2E0000}"/>
    <cellStyle name="Note 8 12 7 2" xfId="12153" xr:uid="{00000000-0005-0000-0000-0000DC2E0000}"/>
    <cellStyle name="Note 8 12 8" xfId="12154" xr:uid="{00000000-0005-0000-0000-0000DD2E0000}"/>
    <cellStyle name="Note 8 12 8 2" xfId="12155" xr:uid="{00000000-0005-0000-0000-0000DE2E0000}"/>
    <cellStyle name="Note 8 12 9" xfId="12156" xr:uid="{00000000-0005-0000-0000-0000DF2E0000}"/>
    <cellStyle name="Note 8 12 9 2" xfId="12157" xr:uid="{00000000-0005-0000-0000-0000E02E0000}"/>
    <cellStyle name="Note 8 13" xfId="12158" xr:uid="{00000000-0005-0000-0000-0000E12E0000}"/>
    <cellStyle name="Note 8 13 10" xfId="12159" xr:uid="{00000000-0005-0000-0000-0000E22E0000}"/>
    <cellStyle name="Note 8 13 10 2" xfId="12160" xr:uid="{00000000-0005-0000-0000-0000E32E0000}"/>
    <cellStyle name="Note 8 13 11" xfId="12161" xr:uid="{00000000-0005-0000-0000-0000E42E0000}"/>
    <cellStyle name="Note 8 13 11 2" xfId="12162" xr:uid="{00000000-0005-0000-0000-0000E52E0000}"/>
    <cellStyle name="Note 8 13 12" xfId="12163" xr:uid="{00000000-0005-0000-0000-0000E62E0000}"/>
    <cellStyle name="Note 8 13 12 2" xfId="12164" xr:uid="{00000000-0005-0000-0000-0000E72E0000}"/>
    <cellStyle name="Note 8 13 13" xfId="12165" xr:uid="{00000000-0005-0000-0000-0000E82E0000}"/>
    <cellStyle name="Note 8 13 13 2" xfId="12166" xr:uid="{00000000-0005-0000-0000-0000E92E0000}"/>
    <cellStyle name="Note 8 13 14" xfId="12167" xr:uid="{00000000-0005-0000-0000-0000EA2E0000}"/>
    <cellStyle name="Note 8 13 14 2" xfId="12168" xr:uid="{00000000-0005-0000-0000-0000EB2E0000}"/>
    <cellStyle name="Note 8 13 15" xfId="12169" xr:uid="{00000000-0005-0000-0000-0000EC2E0000}"/>
    <cellStyle name="Note 8 13 15 2" xfId="12170" xr:uid="{00000000-0005-0000-0000-0000ED2E0000}"/>
    <cellStyle name="Note 8 13 16" xfId="12171" xr:uid="{00000000-0005-0000-0000-0000EE2E0000}"/>
    <cellStyle name="Note 8 13 2" xfId="12172" xr:uid="{00000000-0005-0000-0000-0000EF2E0000}"/>
    <cellStyle name="Note 8 13 2 2" xfId="12173" xr:uid="{00000000-0005-0000-0000-0000F02E0000}"/>
    <cellStyle name="Note 8 13 3" xfId="12174" xr:uid="{00000000-0005-0000-0000-0000F12E0000}"/>
    <cellStyle name="Note 8 13 3 2" xfId="12175" xr:uid="{00000000-0005-0000-0000-0000F22E0000}"/>
    <cellStyle name="Note 8 13 4" xfId="12176" xr:uid="{00000000-0005-0000-0000-0000F32E0000}"/>
    <cellStyle name="Note 8 13 4 2" xfId="12177" xr:uid="{00000000-0005-0000-0000-0000F42E0000}"/>
    <cellStyle name="Note 8 13 5" xfId="12178" xr:uid="{00000000-0005-0000-0000-0000F52E0000}"/>
    <cellStyle name="Note 8 13 5 2" xfId="12179" xr:uid="{00000000-0005-0000-0000-0000F62E0000}"/>
    <cellStyle name="Note 8 13 6" xfId="12180" xr:uid="{00000000-0005-0000-0000-0000F72E0000}"/>
    <cellStyle name="Note 8 13 6 2" xfId="12181" xr:uid="{00000000-0005-0000-0000-0000F82E0000}"/>
    <cellStyle name="Note 8 13 7" xfId="12182" xr:uid="{00000000-0005-0000-0000-0000F92E0000}"/>
    <cellStyle name="Note 8 13 7 2" xfId="12183" xr:uid="{00000000-0005-0000-0000-0000FA2E0000}"/>
    <cellStyle name="Note 8 13 8" xfId="12184" xr:uid="{00000000-0005-0000-0000-0000FB2E0000}"/>
    <cellStyle name="Note 8 13 8 2" xfId="12185" xr:uid="{00000000-0005-0000-0000-0000FC2E0000}"/>
    <cellStyle name="Note 8 13 9" xfId="12186" xr:uid="{00000000-0005-0000-0000-0000FD2E0000}"/>
    <cellStyle name="Note 8 13 9 2" xfId="12187" xr:uid="{00000000-0005-0000-0000-0000FE2E0000}"/>
    <cellStyle name="Note 8 14" xfId="12188" xr:uid="{00000000-0005-0000-0000-0000FF2E0000}"/>
    <cellStyle name="Note 8 14 10" xfId="12189" xr:uid="{00000000-0005-0000-0000-0000002F0000}"/>
    <cellStyle name="Note 8 14 10 2" xfId="12190" xr:uid="{00000000-0005-0000-0000-0000012F0000}"/>
    <cellStyle name="Note 8 14 11" xfId="12191" xr:uid="{00000000-0005-0000-0000-0000022F0000}"/>
    <cellStyle name="Note 8 14 11 2" xfId="12192" xr:uid="{00000000-0005-0000-0000-0000032F0000}"/>
    <cellStyle name="Note 8 14 12" xfId="12193" xr:uid="{00000000-0005-0000-0000-0000042F0000}"/>
    <cellStyle name="Note 8 14 12 2" xfId="12194" xr:uid="{00000000-0005-0000-0000-0000052F0000}"/>
    <cellStyle name="Note 8 14 13" xfId="12195" xr:uid="{00000000-0005-0000-0000-0000062F0000}"/>
    <cellStyle name="Note 8 14 13 2" xfId="12196" xr:uid="{00000000-0005-0000-0000-0000072F0000}"/>
    <cellStyle name="Note 8 14 14" xfId="12197" xr:uid="{00000000-0005-0000-0000-0000082F0000}"/>
    <cellStyle name="Note 8 14 14 2" xfId="12198" xr:uid="{00000000-0005-0000-0000-0000092F0000}"/>
    <cellStyle name="Note 8 14 15" xfId="12199" xr:uid="{00000000-0005-0000-0000-00000A2F0000}"/>
    <cellStyle name="Note 8 14 2" xfId="12200" xr:uid="{00000000-0005-0000-0000-00000B2F0000}"/>
    <cellStyle name="Note 8 14 2 2" xfId="12201" xr:uid="{00000000-0005-0000-0000-00000C2F0000}"/>
    <cellStyle name="Note 8 14 3" xfId="12202" xr:uid="{00000000-0005-0000-0000-00000D2F0000}"/>
    <cellStyle name="Note 8 14 3 2" xfId="12203" xr:uid="{00000000-0005-0000-0000-00000E2F0000}"/>
    <cellStyle name="Note 8 14 4" xfId="12204" xr:uid="{00000000-0005-0000-0000-00000F2F0000}"/>
    <cellStyle name="Note 8 14 4 2" xfId="12205" xr:uid="{00000000-0005-0000-0000-0000102F0000}"/>
    <cellStyle name="Note 8 14 5" xfId="12206" xr:uid="{00000000-0005-0000-0000-0000112F0000}"/>
    <cellStyle name="Note 8 14 5 2" xfId="12207" xr:uid="{00000000-0005-0000-0000-0000122F0000}"/>
    <cellStyle name="Note 8 14 6" xfId="12208" xr:uid="{00000000-0005-0000-0000-0000132F0000}"/>
    <cellStyle name="Note 8 14 6 2" xfId="12209" xr:uid="{00000000-0005-0000-0000-0000142F0000}"/>
    <cellStyle name="Note 8 14 7" xfId="12210" xr:uid="{00000000-0005-0000-0000-0000152F0000}"/>
    <cellStyle name="Note 8 14 7 2" xfId="12211" xr:uid="{00000000-0005-0000-0000-0000162F0000}"/>
    <cellStyle name="Note 8 14 8" xfId="12212" xr:uid="{00000000-0005-0000-0000-0000172F0000}"/>
    <cellStyle name="Note 8 14 8 2" xfId="12213" xr:uid="{00000000-0005-0000-0000-0000182F0000}"/>
    <cellStyle name="Note 8 14 9" xfId="12214" xr:uid="{00000000-0005-0000-0000-0000192F0000}"/>
    <cellStyle name="Note 8 14 9 2" xfId="12215" xr:uid="{00000000-0005-0000-0000-00001A2F0000}"/>
    <cellStyle name="Note 8 15" xfId="12216" xr:uid="{00000000-0005-0000-0000-00001B2F0000}"/>
    <cellStyle name="Note 8 15 2" xfId="12217" xr:uid="{00000000-0005-0000-0000-00001C2F0000}"/>
    <cellStyle name="Note 8 16" xfId="12218" xr:uid="{00000000-0005-0000-0000-00001D2F0000}"/>
    <cellStyle name="Note 8 16 2" xfId="12219" xr:uid="{00000000-0005-0000-0000-00001E2F0000}"/>
    <cellStyle name="Note 8 17" xfId="12220" xr:uid="{00000000-0005-0000-0000-00001F2F0000}"/>
    <cellStyle name="Note 8 17 2" xfId="12221" xr:uid="{00000000-0005-0000-0000-0000202F0000}"/>
    <cellStyle name="Note 8 18" xfId="12222" xr:uid="{00000000-0005-0000-0000-0000212F0000}"/>
    <cellStyle name="Note 8 18 2" xfId="12223" xr:uid="{00000000-0005-0000-0000-0000222F0000}"/>
    <cellStyle name="Note 8 19" xfId="12224" xr:uid="{00000000-0005-0000-0000-0000232F0000}"/>
    <cellStyle name="Note 8 19 2" xfId="12225" xr:uid="{00000000-0005-0000-0000-0000242F0000}"/>
    <cellStyle name="Note 8 2" xfId="12226" xr:uid="{00000000-0005-0000-0000-0000252F0000}"/>
    <cellStyle name="Note 8 2 10" xfId="12227" xr:uid="{00000000-0005-0000-0000-0000262F0000}"/>
    <cellStyle name="Note 8 2 10 10" xfId="12228" xr:uid="{00000000-0005-0000-0000-0000272F0000}"/>
    <cellStyle name="Note 8 2 10 10 2" xfId="12229" xr:uid="{00000000-0005-0000-0000-0000282F0000}"/>
    <cellStyle name="Note 8 2 10 11" xfId="12230" xr:uid="{00000000-0005-0000-0000-0000292F0000}"/>
    <cellStyle name="Note 8 2 10 11 2" xfId="12231" xr:uid="{00000000-0005-0000-0000-00002A2F0000}"/>
    <cellStyle name="Note 8 2 10 12" xfId="12232" xr:uid="{00000000-0005-0000-0000-00002B2F0000}"/>
    <cellStyle name="Note 8 2 10 12 2" xfId="12233" xr:uid="{00000000-0005-0000-0000-00002C2F0000}"/>
    <cellStyle name="Note 8 2 10 13" xfId="12234" xr:uid="{00000000-0005-0000-0000-00002D2F0000}"/>
    <cellStyle name="Note 8 2 10 13 2" xfId="12235" xr:uid="{00000000-0005-0000-0000-00002E2F0000}"/>
    <cellStyle name="Note 8 2 10 14" xfId="12236" xr:uid="{00000000-0005-0000-0000-00002F2F0000}"/>
    <cellStyle name="Note 8 2 10 14 2" xfId="12237" xr:uid="{00000000-0005-0000-0000-0000302F0000}"/>
    <cellStyle name="Note 8 2 10 15" xfId="12238" xr:uid="{00000000-0005-0000-0000-0000312F0000}"/>
    <cellStyle name="Note 8 2 10 15 2" xfId="12239" xr:uid="{00000000-0005-0000-0000-0000322F0000}"/>
    <cellStyle name="Note 8 2 10 16" xfId="12240" xr:uid="{00000000-0005-0000-0000-0000332F0000}"/>
    <cellStyle name="Note 8 2 10 16 2" xfId="12241" xr:uid="{00000000-0005-0000-0000-0000342F0000}"/>
    <cellStyle name="Note 8 2 10 17" xfId="12242" xr:uid="{00000000-0005-0000-0000-0000352F0000}"/>
    <cellStyle name="Note 8 2 10 17 2" xfId="12243" xr:uid="{00000000-0005-0000-0000-0000362F0000}"/>
    <cellStyle name="Note 8 2 10 18" xfId="12244" xr:uid="{00000000-0005-0000-0000-0000372F0000}"/>
    <cellStyle name="Note 8 2 10 2" xfId="12245" xr:uid="{00000000-0005-0000-0000-0000382F0000}"/>
    <cellStyle name="Note 8 2 10 2 2" xfId="12246" xr:uid="{00000000-0005-0000-0000-0000392F0000}"/>
    <cellStyle name="Note 8 2 10 3" xfId="12247" xr:uid="{00000000-0005-0000-0000-00003A2F0000}"/>
    <cellStyle name="Note 8 2 10 3 2" xfId="12248" xr:uid="{00000000-0005-0000-0000-00003B2F0000}"/>
    <cellStyle name="Note 8 2 10 4" xfId="12249" xr:uid="{00000000-0005-0000-0000-00003C2F0000}"/>
    <cellStyle name="Note 8 2 10 4 2" xfId="12250" xr:uid="{00000000-0005-0000-0000-00003D2F0000}"/>
    <cellStyle name="Note 8 2 10 5" xfId="12251" xr:uid="{00000000-0005-0000-0000-00003E2F0000}"/>
    <cellStyle name="Note 8 2 10 5 2" xfId="12252" xr:uid="{00000000-0005-0000-0000-00003F2F0000}"/>
    <cellStyle name="Note 8 2 10 6" xfId="12253" xr:uid="{00000000-0005-0000-0000-0000402F0000}"/>
    <cellStyle name="Note 8 2 10 6 2" xfId="12254" xr:uid="{00000000-0005-0000-0000-0000412F0000}"/>
    <cellStyle name="Note 8 2 10 7" xfId="12255" xr:uid="{00000000-0005-0000-0000-0000422F0000}"/>
    <cellStyle name="Note 8 2 10 7 2" xfId="12256" xr:uid="{00000000-0005-0000-0000-0000432F0000}"/>
    <cellStyle name="Note 8 2 10 8" xfId="12257" xr:uid="{00000000-0005-0000-0000-0000442F0000}"/>
    <cellStyle name="Note 8 2 10 8 2" xfId="12258" xr:uid="{00000000-0005-0000-0000-0000452F0000}"/>
    <cellStyle name="Note 8 2 10 9" xfId="12259" xr:uid="{00000000-0005-0000-0000-0000462F0000}"/>
    <cellStyle name="Note 8 2 10 9 2" xfId="12260" xr:uid="{00000000-0005-0000-0000-0000472F0000}"/>
    <cellStyle name="Note 8 2 11" xfId="12261" xr:uid="{00000000-0005-0000-0000-0000482F0000}"/>
    <cellStyle name="Note 8 2 11 10" xfId="12262" xr:uid="{00000000-0005-0000-0000-0000492F0000}"/>
    <cellStyle name="Note 8 2 11 10 2" xfId="12263" xr:uid="{00000000-0005-0000-0000-00004A2F0000}"/>
    <cellStyle name="Note 8 2 11 11" xfId="12264" xr:uid="{00000000-0005-0000-0000-00004B2F0000}"/>
    <cellStyle name="Note 8 2 11 11 2" xfId="12265" xr:uid="{00000000-0005-0000-0000-00004C2F0000}"/>
    <cellStyle name="Note 8 2 11 12" xfId="12266" xr:uid="{00000000-0005-0000-0000-00004D2F0000}"/>
    <cellStyle name="Note 8 2 11 12 2" xfId="12267" xr:uid="{00000000-0005-0000-0000-00004E2F0000}"/>
    <cellStyle name="Note 8 2 11 13" xfId="12268" xr:uid="{00000000-0005-0000-0000-00004F2F0000}"/>
    <cellStyle name="Note 8 2 11 13 2" xfId="12269" xr:uid="{00000000-0005-0000-0000-0000502F0000}"/>
    <cellStyle name="Note 8 2 11 14" xfId="12270" xr:uid="{00000000-0005-0000-0000-0000512F0000}"/>
    <cellStyle name="Note 8 2 11 14 2" xfId="12271" xr:uid="{00000000-0005-0000-0000-0000522F0000}"/>
    <cellStyle name="Note 8 2 11 15" xfId="12272" xr:uid="{00000000-0005-0000-0000-0000532F0000}"/>
    <cellStyle name="Note 8 2 11 15 2" xfId="12273" xr:uid="{00000000-0005-0000-0000-0000542F0000}"/>
    <cellStyle name="Note 8 2 11 16" xfId="12274" xr:uid="{00000000-0005-0000-0000-0000552F0000}"/>
    <cellStyle name="Note 8 2 11 2" xfId="12275" xr:uid="{00000000-0005-0000-0000-0000562F0000}"/>
    <cellStyle name="Note 8 2 11 2 2" xfId="12276" xr:uid="{00000000-0005-0000-0000-0000572F0000}"/>
    <cellStyle name="Note 8 2 11 3" xfId="12277" xr:uid="{00000000-0005-0000-0000-0000582F0000}"/>
    <cellStyle name="Note 8 2 11 3 2" xfId="12278" xr:uid="{00000000-0005-0000-0000-0000592F0000}"/>
    <cellStyle name="Note 8 2 11 4" xfId="12279" xr:uid="{00000000-0005-0000-0000-00005A2F0000}"/>
    <cellStyle name="Note 8 2 11 4 2" xfId="12280" xr:uid="{00000000-0005-0000-0000-00005B2F0000}"/>
    <cellStyle name="Note 8 2 11 5" xfId="12281" xr:uid="{00000000-0005-0000-0000-00005C2F0000}"/>
    <cellStyle name="Note 8 2 11 5 2" xfId="12282" xr:uid="{00000000-0005-0000-0000-00005D2F0000}"/>
    <cellStyle name="Note 8 2 11 6" xfId="12283" xr:uid="{00000000-0005-0000-0000-00005E2F0000}"/>
    <cellStyle name="Note 8 2 11 6 2" xfId="12284" xr:uid="{00000000-0005-0000-0000-00005F2F0000}"/>
    <cellStyle name="Note 8 2 11 7" xfId="12285" xr:uid="{00000000-0005-0000-0000-0000602F0000}"/>
    <cellStyle name="Note 8 2 11 7 2" xfId="12286" xr:uid="{00000000-0005-0000-0000-0000612F0000}"/>
    <cellStyle name="Note 8 2 11 8" xfId="12287" xr:uid="{00000000-0005-0000-0000-0000622F0000}"/>
    <cellStyle name="Note 8 2 11 8 2" xfId="12288" xr:uid="{00000000-0005-0000-0000-0000632F0000}"/>
    <cellStyle name="Note 8 2 11 9" xfId="12289" xr:uid="{00000000-0005-0000-0000-0000642F0000}"/>
    <cellStyle name="Note 8 2 11 9 2" xfId="12290" xr:uid="{00000000-0005-0000-0000-0000652F0000}"/>
    <cellStyle name="Note 8 2 12" xfId="12291" xr:uid="{00000000-0005-0000-0000-0000662F0000}"/>
    <cellStyle name="Note 8 2 12 10" xfId="12292" xr:uid="{00000000-0005-0000-0000-0000672F0000}"/>
    <cellStyle name="Note 8 2 12 10 2" xfId="12293" xr:uid="{00000000-0005-0000-0000-0000682F0000}"/>
    <cellStyle name="Note 8 2 12 11" xfId="12294" xr:uid="{00000000-0005-0000-0000-0000692F0000}"/>
    <cellStyle name="Note 8 2 12 11 2" xfId="12295" xr:uid="{00000000-0005-0000-0000-00006A2F0000}"/>
    <cellStyle name="Note 8 2 12 12" xfId="12296" xr:uid="{00000000-0005-0000-0000-00006B2F0000}"/>
    <cellStyle name="Note 8 2 12 12 2" xfId="12297" xr:uid="{00000000-0005-0000-0000-00006C2F0000}"/>
    <cellStyle name="Note 8 2 12 13" xfId="12298" xr:uid="{00000000-0005-0000-0000-00006D2F0000}"/>
    <cellStyle name="Note 8 2 12 13 2" xfId="12299" xr:uid="{00000000-0005-0000-0000-00006E2F0000}"/>
    <cellStyle name="Note 8 2 12 14" xfId="12300" xr:uid="{00000000-0005-0000-0000-00006F2F0000}"/>
    <cellStyle name="Note 8 2 12 14 2" xfId="12301" xr:uid="{00000000-0005-0000-0000-0000702F0000}"/>
    <cellStyle name="Note 8 2 12 15" xfId="12302" xr:uid="{00000000-0005-0000-0000-0000712F0000}"/>
    <cellStyle name="Note 8 2 12 15 2" xfId="12303" xr:uid="{00000000-0005-0000-0000-0000722F0000}"/>
    <cellStyle name="Note 8 2 12 16" xfId="12304" xr:uid="{00000000-0005-0000-0000-0000732F0000}"/>
    <cellStyle name="Note 8 2 12 2" xfId="12305" xr:uid="{00000000-0005-0000-0000-0000742F0000}"/>
    <cellStyle name="Note 8 2 12 2 2" xfId="12306" xr:uid="{00000000-0005-0000-0000-0000752F0000}"/>
    <cellStyle name="Note 8 2 12 3" xfId="12307" xr:uid="{00000000-0005-0000-0000-0000762F0000}"/>
    <cellStyle name="Note 8 2 12 3 2" xfId="12308" xr:uid="{00000000-0005-0000-0000-0000772F0000}"/>
    <cellStyle name="Note 8 2 12 4" xfId="12309" xr:uid="{00000000-0005-0000-0000-0000782F0000}"/>
    <cellStyle name="Note 8 2 12 4 2" xfId="12310" xr:uid="{00000000-0005-0000-0000-0000792F0000}"/>
    <cellStyle name="Note 8 2 12 5" xfId="12311" xr:uid="{00000000-0005-0000-0000-00007A2F0000}"/>
    <cellStyle name="Note 8 2 12 5 2" xfId="12312" xr:uid="{00000000-0005-0000-0000-00007B2F0000}"/>
    <cellStyle name="Note 8 2 12 6" xfId="12313" xr:uid="{00000000-0005-0000-0000-00007C2F0000}"/>
    <cellStyle name="Note 8 2 12 6 2" xfId="12314" xr:uid="{00000000-0005-0000-0000-00007D2F0000}"/>
    <cellStyle name="Note 8 2 12 7" xfId="12315" xr:uid="{00000000-0005-0000-0000-00007E2F0000}"/>
    <cellStyle name="Note 8 2 12 7 2" xfId="12316" xr:uid="{00000000-0005-0000-0000-00007F2F0000}"/>
    <cellStyle name="Note 8 2 12 8" xfId="12317" xr:uid="{00000000-0005-0000-0000-0000802F0000}"/>
    <cellStyle name="Note 8 2 12 8 2" xfId="12318" xr:uid="{00000000-0005-0000-0000-0000812F0000}"/>
    <cellStyle name="Note 8 2 12 9" xfId="12319" xr:uid="{00000000-0005-0000-0000-0000822F0000}"/>
    <cellStyle name="Note 8 2 12 9 2" xfId="12320" xr:uid="{00000000-0005-0000-0000-0000832F0000}"/>
    <cellStyle name="Note 8 2 13" xfId="12321" xr:uid="{00000000-0005-0000-0000-0000842F0000}"/>
    <cellStyle name="Note 8 2 13 10" xfId="12322" xr:uid="{00000000-0005-0000-0000-0000852F0000}"/>
    <cellStyle name="Note 8 2 13 10 2" xfId="12323" xr:uid="{00000000-0005-0000-0000-0000862F0000}"/>
    <cellStyle name="Note 8 2 13 11" xfId="12324" xr:uid="{00000000-0005-0000-0000-0000872F0000}"/>
    <cellStyle name="Note 8 2 13 11 2" xfId="12325" xr:uid="{00000000-0005-0000-0000-0000882F0000}"/>
    <cellStyle name="Note 8 2 13 12" xfId="12326" xr:uid="{00000000-0005-0000-0000-0000892F0000}"/>
    <cellStyle name="Note 8 2 13 12 2" xfId="12327" xr:uid="{00000000-0005-0000-0000-00008A2F0000}"/>
    <cellStyle name="Note 8 2 13 13" xfId="12328" xr:uid="{00000000-0005-0000-0000-00008B2F0000}"/>
    <cellStyle name="Note 8 2 13 13 2" xfId="12329" xr:uid="{00000000-0005-0000-0000-00008C2F0000}"/>
    <cellStyle name="Note 8 2 13 14" xfId="12330" xr:uid="{00000000-0005-0000-0000-00008D2F0000}"/>
    <cellStyle name="Note 8 2 13 14 2" xfId="12331" xr:uid="{00000000-0005-0000-0000-00008E2F0000}"/>
    <cellStyle name="Note 8 2 13 15" xfId="12332" xr:uid="{00000000-0005-0000-0000-00008F2F0000}"/>
    <cellStyle name="Note 8 2 13 2" xfId="12333" xr:uid="{00000000-0005-0000-0000-0000902F0000}"/>
    <cellStyle name="Note 8 2 13 2 2" xfId="12334" xr:uid="{00000000-0005-0000-0000-0000912F0000}"/>
    <cellStyle name="Note 8 2 13 3" xfId="12335" xr:uid="{00000000-0005-0000-0000-0000922F0000}"/>
    <cellStyle name="Note 8 2 13 3 2" xfId="12336" xr:uid="{00000000-0005-0000-0000-0000932F0000}"/>
    <cellStyle name="Note 8 2 13 4" xfId="12337" xr:uid="{00000000-0005-0000-0000-0000942F0000}"/>
    <cellStyle name="Note 8 2 13 4 2" xfId="12338" xr:uid="{00000000-0005-0000-0000-0000952F0000}"/>
    <cellStyle name="Note 8 2 13 5" xfId="12339" xr:uid="{00000000-0005-0000-0000-0000962F0000}"/>
    <cellStyle name="Note 8 2 13 5 2" xfId="12340" xr:uid="{00000000-0005-0000-0000-0000972F0000}"/>
    <cellStyle name="Note 8 2 13 6" xfId="12341" xr:uid="{00000000-0005-0000-0000-0000982F0000}"/>
    <cellStyle name="Note 8 2 13 6 2" xfId="12342" xr:uid="{00000000-0005-0000-0000-0000992F0000}"/>
    <cellStyle name="Note 8 2 13 7" xfId="12343" xr:uid="{00000000-0005-0000-0000-00009A2F0000}"/>
    <cellStyle name="Note 8 2 13 7 2" xfId="12344" xr:uid="{00000000-0005-0000-0000-00009B2F0000}"/>
    <cellStyle name="Note 8 2 13 8" xfId="12345" xr:uid="{00000000-0005-0000-0000-00009C2F0000}"/>
    <cellStyle name="Note 8 2 13 8 2" xfId="12346" xr:uid="{00000000-0005-0000-0000-00009D2F0000}"/>
    <cellStyle name="Note 8 2 13 9" xfId="12347" xr:uid="{00000000-0005-0000-0000-00009E2F0000}"/>
    <cellStyle name="Note 8 2 13 9 2" xfId="12348" xr:uid="{00000000-0005-0000-0000-00009F2F0000}"/>
    <cellStyle name="Note 8 2 14" xfId="12349" xr:uid="{00000000-0005-0000-0000-0000A02F0000}"/>
    <cellStyle name="Note 8 2 14 2" xfId="12350" xr:uid="{00000000-0005-0000-0000-0000A12F0000}"/>
    <cellStyle name="Note 8 2 15" xfId="12351" xr:uid="{00000000-0005-0000-0000-0000A22F0000}"/>
    <cellStyle name="Note 8 2 15 2" xfId="12352" xr:uid="{00000000-0005-0000-0000-0000A32F0000}"/>
    <cellStyle name="Note 8 2 16" xfId="12353" xr:uid="{00000000-0005-0000-0000-0000A42F0000}"/>
    <cellStyle name="Note 8 2 16 2" xfId="12354" xr:uid="{00000000-0005-0000-0000-0000A52F0000}"/>
    <cellStyle name="Note 8 2 17" xfId="12355" xr:uid="{00000000-0005-0000-0000-0000A62F0000}"/>
    <cellStyle name="Note 8 2 17 2" xfId="12356" xr:uid="{00000000-0005-0000-0000-0000A72F0000}"/>
    <cellStyle name="Note 8 2 18" xfId="12357" xr:uid="{00000000-0005-0000-0000-0000A82F0000}"/>
    <cellStyle name="Note 8 2 18 2" xfId="12358" xr:uid="{00000000-0005-0000-0000-0000A92F0000}"/>
    <cellStyle name="Note 8 2 19" xfId="12359" xr:uid="{00000000-0005-0000-0000-0000AA2F0000}"/>
    <cellStyle name="Note 8 2 19 2" xfId="12360" xr:uid="{00000000-0005-0000-0000-0000AB2F0000}"/>
    <cellStyle name="Note 8 2 2" xfId="12361" xr:uid="{00000000-0005-0000-0000-0000AC2F0000}"/>
    <cellStyle name="Note 8 2 2 10" xfId="12362" xr:uid="{00000000-0005-0000-0000-0000AD2F0000}"/>
    <cellStyle name="Note 8 2 2 10 2" xfId="12363" xr:uid="{00000000-0005-0000-0000-0000AE2F0000}"/>
    <cellStyle name="Note 8 2 2 11" xfId="12364" xr:uid="{00000000-0005-0000-0000-0000AF2F0000}"/>
    <cellStyle name="Note 8 2 2 11 2" xfId="12365" xr:uid="{00000000-0005-0000-0000-0000B02F0000}"/>
    <cellStyle name="Note 8 2 2 12" xfId="12366" xr:uid="{00000000-0005-0000-0000-0000B12F0000}"/>
    <cellStyle name="Note 8 2 2 12 2" xfId="12367" xr:uid="{00000000-0005-0000-0000-0000B22F0000}"/>
    <cellStyle name="Note 8 2 2 13" xfId="12368" xr:uid="{00000000-0005-0000-0000-0000B32F0000}"/>
    <cellStyle name="Note 8 2 2 13 2" xfId="12369" xr:uid="{00000000-0005-0000-0000-0000B42F0000}"/>
    <cellStyle name="Note 8 2 2 14" xfId="12370" xr:uid="{00000000-0005-0000-0000-0000B52F0000}"/>
    <cellStyle name="Note 8 2 2 14 2" xfId="12371" xr:uid="{00000000-0005-0000-0000-0000B62F0000}"/>
    <cellStyle name="Note 8 2 2 15" xfId="12372" xr:uid="{00000000-0005-0000-0000-0000B72F0000}"/>
    <cellStyle name="Note 8 2 2 15 2" xfId="12373" xr:uid="{00000000-0005-0000-0000-0000B82F0000}"/>
    <cellStyle name="Note 8 2 2 16" xfId="12374" xr:uid="{00000000-0005-0000-0000-0000B92F0000}"/>
    <cellStyle name="Note 8 2 2 16 2" xfId="12375" xr:uid="{00000000-0005-0000-0000-0000BA2F0000}"/>
    <cellStyle name="Note 8 2 2 17" xfId="12376" xr:uid="{00000000-0005-0000-0000-0000BB2F0000}"/>
    <cellStyle name="Note 8 2 2 17 2" xfId="12377" xr:uid="{00000000-0005-0000-0000-0000BC2F0000}"/>
    <cellStyle name="Note 8 2 2 18" xfId="12378" xr:uid="{00000000-0005-0000-0000-0000BD2F0000}"/>
    <cellStyle name="Note 8 2 2 18 2" xfId="12379" xr:uid="{00000000-0005-0000-0000-0000BE2F0000}"/>
    <cellStyle name="Note 8 2 2 19" xfId="12380" xr:uid="{00000000-0005-0000-0000-0000BF2F0000}"/>
    <cellStyle name="Note 8 2 2 19 2" xfId="12381" xr:uid="{00000000-0005-0000-0000-0000C02F0000}"/>
    <cellStyle name="Note 8 2 2 2" xfId="12382" xr:uid="{00000000-0005-0000-0000-0000C12F0000}"/>
    <cellStyle name="Note 8 2 2 2 10" xfId="12383" xr:uid="{00000000-0005-0000-0000-0000C22F0000}"/>
    <cellStyle name="Note 8 2 2 2 10 2" xfId="12384" xr:uid="{00000000-0005-0000-0000-0000C32F0000}"/>
    <cellStyle name="Note 8 2 2 2 11" xfId="12385" xr:uid="{00000000-0005-0000-0000-0000C42F0000}"/>
    <cellStyle name="Note 8 2 2 2 11 2" xfId="12386" xr:uid="{00000000-0005-0000-0000-0000C52F0000}"/>
    <cellStyle name="Note 8 2 2 2 12" xfId="12387" xr:uid="{00000000-0005-0000-0000-0000C62F0000}"/>
    <cellStyle name="Note 8 2 2 2 12 2" xfId="12388" xr:uid="{00000000-0005-0000-0000-0000C72F0000}"/>
    <cellStyle name="Note 8 2 2 2 13" xfId="12389" xr:uid="{00000000-0005-0000-0000-0000C82F0000}"/>
    <cellStyle name="Note 8 2 2 2 13 2" xfId="12390" xr:uid="{00000000-0005-0000-0000-0000C92F0000}"/>
    <cellStyle name="Note 8 2 2 2 14" xfId="12391" xr:uid="{00000000-0005-0000-0000-0000CA2F0000}"/>
    <cellStyle name="Note 8 2 2 2 14 2" xfId="12392" xr:uid="{00000000-0005-0000-0000-0000CB2F0000}"/>
    <cellStyle name="Note 8 2 2 2 15" xfId="12393" xr:uid="{00000000-0005-0000-0000-0000CC2F0000}"/>
    <cellStyle name="Note 8 2 2 2 15 2" xfId="12394" xr:uid="{00000000-0005-0000-0000-0000CD2F0000}"/>
    <cellStyle name="Note 8 2 2 2 16" xfId="12395" xr:uid="{00000000-0005-0000-0000-0000CE2F0000}"/>
    <cellStyle name="Note 8 2 2 2 16 2" xfId="12396" xr:uid="{00000000-0005-0000-0000-0000CF2F0000}"/>
    <cellStyle name="Note 8 2 2 2 17" xfId="12397" xr:uid="{00000000-0005-0000-0000-0000D02F0000}"/>
    <cellStyle name="Note 8 2 2 2 17 2" xfId="12398" xr:uid="{00000000-0005-0000-0000-0000D12F0000}"/>
    <cellStyle name="Note 8 2 2 2 18" xfId="12399" xr:uid="{00000000-0005-0000-0000-0000D22F0000}"/>
    <cellStyle name="Note 8 2 2 2 18 2" xfId="12400" xr:uid="{00000000-0005-0000-0000-0000D32F0000}"/>
    <cellStyle name="Note 8 2 2 2 19" xfId="12401" xr:uid="{00000000-0005-0000-0000-0000D42F0000}"/>
    <cellStyle name="Note 8 2 2 2 2" xfId="12402" xr:uid="{00000000-0005-0000-0000-0000D52F0000}"/>
    <cellStyle name="Note 8 2 2 2 2 2" xfId="12403" xr:uid="{00000000-0005-0000-0000-0000D62F0000}"/>
    <cellStyle name="Note 8 2 2 2 3" xfId="12404" xr:uid="{00000000-0005-0000-0000-0000D72F0000}"/>
    <cellStyle name="Note 8 2 2 2 3 2" xfId="12405" xr:uid="{00000000-0005-0000-0000-0000D82F0000}"/>
    <cellStyle name="Note 8 2 2 2 4" xfId="12406" xr:uid="{00000000-0005-0000-0000-0000D92F0000}"/>
    <cellStyle name="Note 8 2 2 2 4 2" xfId="12407" xr:uid="{00000000-0005-0000-0000-0000DA2F0000}"/>
    <cellStyle name="Note 8 2 2 2 5" xfId="12408" xr:uid="{00000000-0005-0000-0000-0000DB2F0000}"/>
    <cellStyle name="Note 8 2 2 2 5 2" xfId="12409" xr:uid="{00000000-0005-0000-0000-0000DC2F0000}"/>
    <cellStyle name="Note 8 2 2 2 6" xfId="12410" xr:uid="{00000000-0005-0000-0000-0000DD2F0000}"/>
    <cellStyle name="Note 8 2 2 2 6 2" xfId="12411" xr:uid="{00000000-0005-0000-0000-0000DE2F0000}"/>
    <cellStyle name="Note 8 2 2 2 7" xfId="12412" xr:uid="{00000000-0005-0000-0000-0000DF2F0000}"/>
    <cellStyle name="Note 8 2 2 2 7 2" xfId="12413" xr:uid="{00000000-0005-0000-0000-0000E02F0000}"/>
    <cellStyle name="Note 8 2 2 2 8" xfId="12414" xr:uid="{00000000-0005-0000-0000-0000E12F0000}"/>
    <cellStyle name="Note 8 2 2 2 8 2" xfId="12415" xr:uid="{00000000-0005-0000-0000-0000E22F0000}"/>
    <cellStyle name="Note 8 2 2 2 9" xfId="12416" xr:uid="{00000000-0005-0000-0000-0000E32F0000}"/>
    <cellStyle name="Note 8 2 2 2 9 2" xfId="12417" xr:uid="{00000000-0005-0000-0000-0000E42F0000}"/>
    <cellStyle name="Note 8 2 2 20" xfId="12418" xr:uid="{00000000-0005-0000-0000-0000E52F0000}"/>
    <cellStyle name="Note 8 2 2 3" xfId="12419" xr:uid="{00000000-0005-0000-0000-0000E62F0000}"/>
    <cellStyle name="Note 8 2 2 3 10" xfId="12420" xr:uid="{00000000-0005-0000-0000-0000E72F0000}"/>
    <cellStyle name="Note 8 2 2 3 10 2" xfId="12421" xr:uid="{00000000-0005-0000-0000-0000E82F0000}"/>
    <cellStyle name="Note 8 2 2 3 11" xfId="12422" xr:uid="{00000000-0005-0000-0000-0000E92F0000}"/>
    <cellStyle name="Note 8 2 2 3 11 2" xfId="12423" xr:uid="{00000000-0005-0000-0000-0000EA2F0000}"/>
    <cellStyle name="Note 8 2 2 3 12" xfId="12424" xr:uid="{00000000-0005-0000-0000-0000EB2F0000}"/>
    <cellStyle name="Note 8 2 2 3 12 2" xfId="12425" xr:uid="{00000000-0005-0000-0000-0000EC2F0000}"/>
    <cellStyle name="Note 8 2 2 3 13" xfId="12426" xr:uid="{00000000-0005-0000-0000-0000ED2F0000}"/>
    <cellStyle name="Note 8 2 2 3 13 2" xfId="12427" xr:uid="{00000000-0005-0000-0000-0000EE2F0000}"/>
    <cellStyle name="Note 8 2 2 3 14" xfId="12428" xr:uid="{00000000-0005-0000-0000-0000EF2F0000}"/>
    <cellStyle name="Note 8 2 2 3 14 2" xfId="12429" xr:uid="{00000000-0005-0000-0000-0000F02F0000}"/>
    <cellStyle name="Note 8 2 2 3 15" xfId="12430" xr:uid="{00000000-0005-0000-0000-0000F12F0000}"/>
    <cellStyle name="Note 8 2 2 3 15 2" xfId="12431" xr:uid="{00000000-0005-0000-0000-0000F22F0000}"/>
    <cellStyle name="Note 8 2 2 3 16" xfId="12432" xr:uid="{00000000-0005-0000-0000-0000F32F0000}"/>
    <cellStyle name="Note 8 2 2 3 16 2" xfId="12433" xr:uid="{00000000-0005-0000-0000-0000F42F0000}"/>
    <cellStyle name="Note 8 2 2 3 17" xfId="12434" xr:uid="{00000000-0005-0000-0000-0000F52F0000}"/>
    <cellStyle name="Note 8 2 2 3 17 2" xfId="12435" xr:uid="{00000000-0005-0000-0000-0000F62F0000}"/>
    <cellStyle name="Note 8 2 2 3 18" xfId="12436" xr:uid="{00000000-0005-0000-0000-0000F72F0000}"/>
    <cellStyle name="Note 8 2 2 3 18 2" xfId="12437" xr:uid="{00000000-0005-0000-0000-0000F82F0000}"/>
    <cellStyle name="Note 8 2 2 3 19" xfId="12438" xr:uid="{00000000-0005-0000-0000-0000F92F0000}"/>
    <cellStyle name="Note 8 2 2 3 2" xfId="12439" xr:uid="{00000000-0005-0000-0000-0000FA2F0000}"/>
    <cellStyle name="Note 8 2 2 3 2 2" xfId="12440" xr:uid="{00000000-0005-0000-0000-0000FB2F0000}"/>
    <cellStyle name="Note 8 2 2 3 3" xfId="12441" xr:uid="{00000000-0005-0000-0000-0000FC2F0000}"/>
    <cellStyle name="Note 8 2 2 3 3 2" xfId="12442" xr:uid="{00000000-0005-0000-0000-0000FD2F0000}"/>
    <cellStyle name="Note 8 2 2 3 4" xfId="12443" xr:uid="{00000000-0005-0000-0000-0000FE2F0000}"/>
    <cellStyle name="Note 8 2 2 3 4 2" xfId="12444" xr:uid="{00000000-0005-0000-0000-0000FF2F0000}"/>
    <cellStyle name="Note 8 2 2 3 5" xfId="12445" xr:uid="{00000000-0005-0000-0000-000000300000}"/>
    <cellStyle name="Note 8 2 2 3 5 2" xfId="12446" xr:uid="{00000000-0005-0000-0000-000001300000}"/>
    <cellStyle name="Note 8 2 2 3 6" xfId="12447" xr:uid="{00000000-0005-0000-0000-000002300000}"/>
    <cellStyle name="Note 8 2 2 3 6 2" xfId="12448" xr:uid="{00000000-0005-0000-0000-000003300000}"/>
    <cellStyle name="Note 8 2 2 3 7" xfId="12449" xr:uid="{00000000-0005-0000-0000-000004300000}"/>
    <cellStyle name="Note 8 2 2 3 7 2" xfId="12450" xr:uid="{00000000-0005-0000-0000-000005300000}"/>
    <cellStyle name="Note 8 2 2 3 8" xfId="12451" xr:uid="{00000000-0005-0000-0000-000006300000}"/>
    <cellStyle name="Note 8 2 2 3 8 2" xfId="12452" xr:uid="{00000000-0005-0000-0000-000007300000}"/>
    <cellStyle name="Note 8 2 2 3 9" xfId="12453" xr:uid="{00000000-0005-0000-0000-000008300000}"/>
    <cellStyle name="Note 8 2 2 3 9 2" xfId="12454" xr:uid="{00000000-0005-0000-0000-000009300000}"/>
    <cellStyle name="Note 8 2 2 4" xfId="12455" xr:uid="{00000000-0005-0000-0000-00000A300000}"/>
    <cellStyle name="Note 8 2 2 4 10" xfId="12456" xr:uid="{00000000-0005-0000-0000-00000B300000}"/>
    <cellStyle name="Note 8 2 2 4 10 2" xfId="12457" xr:uid="{00000000-0005-0000-0000-00000C300000}"/>
    <cellStyle name="Note 8 2 2 4 11" xfId="12458" xr:uid="{00000000-0005-0000-0000-00000D300000}"/>
    <cellStyle name="Note 8 2 2 4 11 2" xfId="12459" xr:uid="{00000000-0005-0000-0000-00000E300000}"/>
    <cellStyle name="Note 8 2 2 4 12" xfId="12460" xr:uid="{00000000-0005-0000-0000-00000F300000}"/>
    <cellStyle name="Note 8 2 2 4 12 2" xfId="12461" xr:uid="{00000000-0005-0000-0000-000010300000}"/>
    <cellStyle name="Note 8 2 2 4 13" xfId="12462" xr:uid="{00000000-0005-0000-0000-000011300000}"/>
    <cellStyle name="Note 8 2 2 4 13 2" xfId="12463" xr:uid="{00000000-0005-0000-0000-000012300000}"/>
    <cellStyle name="Note 8 2 2 4 14" xfId="12464" xr:uid="{00000000-0005-0000-0000-000013300000}"/>
    <cellStyle name="Note 8 2 2 4 14 2" xfId="12465" xr:uid="{00000000-0005-0000-0000-000014300000}"/>
    <cellStyle name="Note 8 2 2 4 15" xfId="12466" xr:uid="{00000000-0005-0000-0000-000015300000}"/>
    <cellStyle name="Note 8 2 2 4 15 2" xfId="12467" xr:uid="{00000000-0005-0000-0000-000016300000}"/>
    <cellStyle name="Note 8 2 2 4 16" xfId="12468" xr:uid="{00000000-0005-0000-0000-000017300000}"/>
    <cellStyle name="Note 8 2 2 4 2" xfId="12469" xr:uid="{00000000-0005-0000-0000-000018300000}"/>
    <cellStyle name="Note 8 2 2 4 2 2" xfId="12470" xr:uid="{00000000-0005-0000-0000-000019300000}"/>
    <cellStyle name="Note 8 2 2 4 3" xfId="12471" xr:uid="{00000000-0005-0000-0000-00001A300000}"/>
    <cellStyle name="Note 8 2 2 4 3 2" xfId="12472" xr:uid="{00000000-0005-0000-0000-00001B300000}"/>
    <cellStyle name="Note 8 2 2 4 4" xfId="12473" xr:uid="{00000000-0005-0000-0000-00001C300000}"/>
    <cellStyle name="Note 8 2 2 4 4 2" xfId="12474" xr:uid="{00000000-0005-0000-0000-00001D300000}"/>
    <cellStyle name="Note 8 2 2 4 5" xfId="12475" xr:uid="{00000000-0005-0000-0000-00001E300000}"/>
    <cellStyle name="Note 8 2 2 4 5 2" xfId="12476" xr:uid="{00000000-0005-0000-0000-00001F300000}"/>
    <cellStyle name="Note 8 2 2 4 6" xfId="12477" xr:uid="{00000000-0005-0000-0000-000020300000}"/>
    <cellStyle name="Note 8 2 2 4 6 2" xfId="12478" xr:uid="{00000000-0005-0000-0000-000021300000}"/>
    <cellStyle name="Note 8 2 2 4 7" xfId="12479" xr:uid="{00000000-0005-0000-0000-000022300000}"/>
    <cellStyle name="Note 8 2 2 4 7 2" xfId="12480" xr:uid="{00000000-0005-0000-0000-000023300000}"/>
    <cellStyle name="Note 8 2 2 4 8" xfId="12481" xr:uid="{00000000-0005-0000-0000-000024300000}"/>
    <cellStyle name="Note 8 2 2 4 8 2" xfId="12482" xr:uid="{00000000-0005-0000-0000-000025300000}"/>
    <cellStyle name="Note 8 2 2 4 9" xfId="12483" xr:uid="{00000000-0005-0000-0000-000026300000}"/>
    <cellStyle name="Note 8 2 2 4 9 2" xfId="12484" xr:uid="{00000000-0005-0000-0000-000027300000}"/>
    <cellStyle name="Note 8 2 2 5" xfId="12485" xr:uid="{00000000-0005-0000-0000-000028300000}"/>
    <cellStyle name="Note 8 2 2 5 10" xfId="12486" xr:uid="{00000000-0005-0000-0000-000029300000}"/>
    <cellStyle name="Note 8 2 2 5 10 2" xfId="12487" xr:uid="{00000000-0005-0000-0000-00002A300000}"/>
    <cellStyle name="Note 8 2 2 5 11" xfId="12488" xr:uid="{00000000-0005-0000-0000-00002B300000}"/>
    <cellStyle name="Note 8 2 2 5 11 2" xfId="12489" xr:uid="{00000000-0005-0000-0000-00002C300000}"/>
    <cellStyle name="Note 8 2 2 5 12" xfId="12490" xr:uid="{00000000-0005-0000-0000-00002D300000}"/>
    <cellStyle name="Note 8 2 2 5 12 2" xfId="12491" xr:uid="{00000000-0005-0000-0000-00002E300000}"/>
    <cellStyle name="Note 8 2 2 5 13" xfId="12492" xr:uid="{00000000-0005-0000-0000-00002F300000}"/>
    <cellStyle name="Note 8 2 2 5 13 2" xfId="12493" xr:uid="{00000000-0005-0000-0000-000030300000}"/>
    <cellStyle name="Note 8 2 2 5 14" xfId="12494" xr:uid="{00000000-0005-0000-0000-000031300000}"/>
    <cellStyle name="Note 8 2 2 5 14 2" xfId="12495" xr:uid="{00000000-0005-0000-0000-000032300000}"/>
    <cellStyle name="Note 8 2 2 5 15" xfId="12496" xr:uid="{00000000-0005-0000-0000-000033300000}"/>
    <cellStyle name="Note 8 2 2 5 15 2" xfId="12497" xr:uid="{00000000-0005-0000-0000-000034300000}"/>
    <cellStyle name="Note 8 2 2 5 16" xfId="12498" xr:uid="{00000000-0005-0000-0000-000035300000}"/>
    <cellStyle name="Note 8 2 2 5 2" xfId="12499" xr:uid="{00000000-0005-0000-0000-000036300000}"/>
    <cellStyle name="Note 8 2 2 5 2 2" xfId="12500" xr:uid="{00000000-0005-0000-0000-000037300000}"/>
    <cellStyle name="Note 8 2 2 5 3" xfId="12501" xr:uid="{00000000-0005-0000-0000-000038300000}"/>
    <cellStyle name="Note 8 2 2 5 3 2" xfId="12502" xr:uid="{00000000-0005-0000-0000-000039300000}"/>
    <cellStyle name="Note 8 2 2 5 4" xfId="12503" xr:uid="{00000000-0005-0000-0000-00003A300000}"/>
    <cellStyle name="Note 8 2 2 5 4 2" xfId="12504" xr:uid="{00000000-0005-0000-0000-00003B300000}"/>
    <cellStyle name="Note 8 2 2 5 5" xfId="12505" xr:uid="{00000000-0005-0000-0000-00003C300000}"/>
    <cellStyle name="Note 8 2 2 5 5 2" xfId="12506" xr:uid="{00000000-0005-0000-0000-00003D300000}"/>
    <cellStyle name="Note 8 2 2 5 6" xfId="12507" xr:uid="{00000000-0005-0000-0000-00003E300000}"/>
    <cellStyle name="Note 8 2 2 5 6 2" xfId="12508" xr:uid="{00000000-0005-0000-0000-00003F300000}"/>
    <cellStyle name="Note 8 2 2 5 7" xfId="12509" xr:uid="{00000000-0005-0000-0000-000040300000}"/>
    <cellStyle name="Note 8 2 2 5 7 2" xfId="12510" xr:uid="{00000000-0005-0000-0000-000041300000}"/>
    <cellStyle name="Note 8 2 2 5 8" xfId="12511" xr:uid="{00000000-0005-0000-0000-000042300000}"/>
    <cellStyle name="Note 8 2 2 5 8 2" xfId="12512" xr:uid="{00000000-0005-0000-0000-000043300000}"/>
    <cellStyle name="Note 8 2 2 5 9" xfId="12513" xr:uid="{00000000-0005-0000-0000-000044300000}"/>
    <cellStyle name="Note 8 2 2 5 9 2" xfId="12514" xr:uid="{00000000-0005-0000-0000-000045300000}"/>
    <cellStyle name="Note 8 2 2 6" xfId="12515" xr:uid="{00000000-0005-0000-0000-000046300000}"/>
    <cellStyle name="Note 8 2 2 6 10" xfId="12516" xr:uid="{00000000-0005-0000-0000-000047300000}"/>
    <cellStyle name="Note 8 2 2 6 10 2" xfId="12517" xr:uid="{00000000-0005-0000-0000-000048300000}"/>
    <cellStyle name="Note 8 2 2 6 11" xfId="12518" xr:uid="{00000000-0005-0000-0000-000049300000}"/>
    <cellStyle name="Note 8 2 2 6 11 2" xfId="12519" xr:uid="{00000000-0005-0000-0000-00004A300000}"/>
    <cellStyle name="Note 8 2 2 6 12" xfId="12520" xr:uid="{00000000-0005-0000-0000-00004B300000}"/>
    <cellStyle name="Note 8 2 2 6 12 2" xfId="12521" xr:uid="{00000000-0005-0000-0000-00004C300000}"/>
    <cellStyle name="Note 8 2 2 6 13" xfId="12522" xr:uid="{00000000-0005-0000-0000-00004D300000}"/>
    <cellStyle name="Note 8 2 2 6 13 2" xfId="12523" xr:uid="{00000000-0005-0000-0000-00004E300000}"/>
    <cellStyle name="Note 8 2 2 6 14" xfId="12524" xr:uid="{00000000-0005-0000-0000-00004F300000}"/>
    <cellStyle name="Note 8 2 2 6 14 2" xfId="12525" xr:uid="{00000000-0005-0000-0000-000050300000}"/>
    <cellStyle name="Note 8 2 2 6 15" xfId="12526" xr:uid="{00000000-0005-0000-0000-000051300000}"/>
    <cellStyle name="Note 8 2 2 6 2" xfId="12527" xr:uid="{00000000-0005-0000-0000-000052300000}"/>
    <cellStyle name="Note 8 2 2 6 2 2" xfId="12528" xr:uid="{00000000-0005-0000-0000-000053300000}"/>
    <cellStyle name="Note 8 2 2 6 3" xfId="12529" xr:uid="{00000000-0005-0000-0000-000054300000}"/>
    <cellStyle name="Note 8 2 2 6 3 2" xfId="12530" xr:uid="{00000000-0005-0000-0000-000055300000}"/>
    <cellStyle name="Note 8 2 2 6 4" xfId="12531" xr:uid="{00000000-0005-0000-0000-000056300000}"/>
    <cellStyle name="Note 8 2 2 6 4 2" xfId="12532" xr:uid="{00000000-0005-0000-0000-000057300000}"/>
    <cellStyle name="Note 8 2 2 6 5" xfId="12533" xr:uid="{00000000-0005-0000-0000-000058300000}"/>
    <cellStyle name="Note 8 2 2 6 5 2" xfId="12534" xr:uid="{00000000-0005-0000-0000-000059300000}"/>
    <cellStyle name="Note 8 2 2 6 6" xfId="12535" xr:uid="{00000000-0005-0000-0000-00005A300000}"/>
    <cellStyle name="Note 8 2 2 6 6 2" xfId="12536" xr:uid="{00000000-0005-0000-0000-00005B300000}"/>
    <cellStyle name="Note 8 2 2 6 7" xfId="12537" xr:uid="{00000000-0005-0000-0000-00005C300000}"/>
    <cellStyle name="Note 8 2 2 6 7 2" xfId="12538" xr:uid="{00000000-0005-0000-0000-00005D300000}"/>
    <cellStyle name="Note 8 2 2 6 8" xfId="12539" xr:uid="{00000000-0005-0000-0000-00005E300000}"/>
    <cellStyle name="Note 8 2 2 6 8 2" xfId="12540" xr:uid="{00000000-0005-0000-0000-00005F300000}"/>
    <cellStyle name="Note 8 2 2 6 9" xfId="12541" xr:uid="{00000000-0005-0000-0000-000060300000}"/>
    <cellStyle name="Note 8 2 2 6 9 2" xfId="12542" xr:uid="{00000000-0005-0000-0000-000061300000}"/>
    <cellStyle name="Note 8 2 2 7" xfId="12543" xr:uid="{00000000-0005-0000-0000-000062300000}"/>
    <cellStyle name="Note 8 2 2 7 2" xfId="12544" xr:uid="{00000000-0005-0000-0000-000063300000}"/>
    <cellStyle name="Note 8 2 2 8" xfId="12545" xr:uid="{00000000-0005-0000-0000-000064300000}"/>
    <cellStyle name="Note 8 2 2 8 2" xfId="12546" xr:uid="{00000000-0005-0000-0000-000065300000}"/>
    <cellStyle name="Note 8 2 2 9" xfId="12547" xr:uid="{00000000-0005-0000-0000-000066300000}"/>
    <cellStyle name="Note 8 2 2 9 2" xfId="12548" xr:uid="{00000000-0005-0000-0000-000067300000}"/>
    <cellStyle name="Note 8 2 20" xfId="12549" xr:uid="{00000000-0005-0000-0000-000068300000}"/>
    <cellStyle name="Note 8 2 20 2" xfId="12550" xr:uid="{00000000-0005-0000-0000-000069300000}"/>
    <cellStyle name="Note 8 2 21" xfId="12551" xr:uid="{00000000-0005-0000-0000-00006A300000}"/>
    <cellStyle name="Note 8 2 21 2" xfId="12552" xr:uid="{00000000-0005-0000-0000-00006B300000}"/>
    <cellStyle name="Note 8 2 22" xfId="12553" xr:uid="{00000000-0005-0000-0000-00006C300000}"/>
    <cellStyle name="Note 8 2 22 2" xfId="12554" xr:uid="{00000000-0005-0000-0000-00006D300000}"/>
    <cellStyle name="Note 8 2 23" xfId="12555" xr:uid="{00000000-0005-0000-0000-00006E300000}"/>
    <cellStyle name="Note 8 2 23 2" xfId="12556" xr:uid="{00000000-0005-0000-0000-00006F300000}"/>
    <cellStyle name="Note 8 2 24" xfId="12557" xr:uid="{00000000-0005-0000-0000-000070300000}"/>
    <cellStyle name="Note 8 2 24 2" xfId="12558" xr:uid="{00000000-0005-0000-0000-000071300000}"/>
    <cellStyle name="Note 8 2 25" xfId="12559" xr:uid="{00000000-0005-0000-0000-000072300000}"/>
    <cellStyle name="Note 8 2 25 2" xfId="12560" xr:uid="{00000000-0005-0000-0000-000073300000}"/>
    <cellStyle name="Note 8 2 26" xfId="12561" xr:uid="{00000000-0005-0000-0000-000074300000}"/>
    <cellStyle name="Note 8 2 26 2" xfId="12562" xr:uid="{00000000-0005-0000-0000-000075300000}"/>
    <cellStyle name="Note 8 2 27" xfId="12563" xr:uid="{00000000-0005-0000-0000-000076300000}"/>
    <cellStyle name="Note 8 2 3" xfId="12564" xr:uid="{00000000-0005-0000-0000-000077300000}"/>
    <cellStyle name="Note 8 2 3 10" xfId="12565" xr:uid="{00000000-0005-0000-0000-000078300000}"/>
    <cellStyle name="Note 8 2 3 10 2" xfId="12566" xr:uid="{00000000-0005-0000-0000-000079300000}"/>
    <cellStyle name="Note 8 2 3 11" xfId="12567" xr:uid="{00000000-0005-0000-0000-00007A300000}"/>
    <cellStyle name="Note 8 2 3 11 2" xfId="12568" xr:uid="{00000000-0005-0000-0000-00007B300000}"/>
    <cellStyle name="Note 8 2 3 12" xfId="12569" xr:uid="{00000000-0005-0000-0000-00007C300000}"/>
    <cellStyle name="Note 8 2 3 12 2" xfId="12570" xr:uid="{00000000-0005-0000-0000-00007D300000}"/>
    <cellStyle name="Note 8 2 3 13" xfId="12571" xr:uid="{00000000-0005-0000-0000-00007E300000}"/>
    <cellStyle name="Note 8 2 3 13 2" xfId="12572" xr:uid="{00000000-0005-0000-0000-00007F300000}"/>
    <cellStyle name="Note 8 2 3 14" xfId="12573" xr:uid="{00000000-0005-0000-0000-000080300000}"/>
    <cellStyle name="Note 8 2 3 14 2" xfId="12574" xr:uid="{00000000-0005-0000-0000-000081300000}"/>
    <cellStyle name="Note 8 2 3 15" xfId="12575" xr:uid="{00000000-0005-0000-0000-000082300000}"/>
    <cellStyle name="Note 8 2 3 15 2" xfId="12576" xr:uid="{00000000-0005-0000-0000-000083300000}"/>
    <cellStyle name="Note 8 2 3 16" xfId="12577" xr:uid="{00000000-0005-0000-0000-000084300000}"/>
    <cellStyle name="Note 8 2 3 16 2" xfId="12578" xr:uid="{00000000-0005-0000-0000-000085300000}"/>
    <cellStyle name="Note 8 2 3 17" xfId="12579" xr:uid="{00000000-0005-0000-0000-000086300000}"/>
    <cellStyle name="Note 8 2 3 17 2" xfId="12580" xr:uid="{00000000-0005-0000-0000-000087300000}"/>
    <cellStyle name="Note 8 2 3 18" xfId="12581" xr:uid="{00000000-0005-0000-0000-000088300000}"/>
    <cellStyle name="Note 8 2 3 18 2" xfId="12582" xr:uid="{00000000-0005-0000-0000-000089300000}"/>
    <cellStyle name="Note 8 2 3 19" xfId="12583" xr:uid="{00000000-0005-0000-0000-00008A300000}"/>
    <cellStyle name="Note 8 2 3 19 2" xfId="12584" xr:uid="{00000000-0005-0000-0000-00008B300000}"/>
    <cellStyle name="Note 8 2 3 2" xfId="12585" xr:uid="{00000000-0005-0000-0000-00008C300000}"/>
    <cellStyle name="Note 8 2 3 2 10" xfId="12586" xr:uid="{00000000-0005-0000-0000-00008D300000}"/>
    <cellStyle name="Note 8 2 3 2 10 2" xfId="12587" xr:uid="{00000000-0005-0000-0000-00008E300000}"/>
    <cellStyle name="Note 8 2 3 2 11" xfId="12588" xr:uid="{00000000-0005-0000-0000-00008F300000}"/>
    <cellStyle name="Note 8 2 3 2 11 2" xfId="12589" xr:uid="{00000000-0005-0000-0000-000090300000}"/>
    <cellStyle name="Note 8 2 3 2 12" xfId="12590" xr:uid="{00000000-0005-0000-0000-000091300000}"/>
    <cellStyle name="Note 8 2 3 2 12 2" xfId="12591" xr:uid="{00000000-0005-0000-0000-000092300000}"/>
    <cellStyle name="Note 8 2 3 2 13" xfId="12592" xr:uid="{00000000-0005-0000-0000-000093300000}"/>
    <cellStyle name="Note 8 2 3 2 13 2" xfId="12593" xr:uid="{00000000-0005-0000-0000-000094300000}"/>
    <cellStyle name="Note 8 2 3 2 14" xfId="12594" xr:uid="{00000000-0005-0000-0000-000095300000}"/>
    <cellStyle name="Note 8 2 3 2 14 2" xfId="12595" xr:uid="{00000000-0005-0000-0000-000096300000}"/>
    <cellStyle name="Note 8 2 3 2 15" xfId="12596" xr:uid="{00000000-0005-0000-0000-000097300000}"/>
    <cellStyle name="Note 8 2 3 2 15 2" xfId="12597" xr:uid="{00000000-0005-0000-0000-000098300000}"/>
    <cellStyle name="Note 8 2 3 2 16" xfId="12598" xr:uid="{00000000-0005-0000-0000-000099300000}"/>
    <cellStyle name="Note 8 2 3 2 16 2" xfId="12599" xr:uid="{00000000-0005-0000-0000-00009A300000}"/>
    <cellStyle name="Note 8 2 3 2 17" xfId="12600" xr:uid="{00000000-0005-0000-0000-00009B300000}"/>
    <cellStyle name="Note 8 2 3 2 17 2" xfId="12601" xr:uid="{00000000-0005-0000-0000-00009C300000}"/>
    <cellStyle name="Note 8 2 3 2 18" xfId="12602" xr:uid="{00000000-0005-0000-0000-00009D300000}"/>
    <cellStyle name="Note 8 2 3 2 18 2" xfId="12603" xr:uid="{00000000-0005-0000-0000-00009E300000}"/>
    <cellStyle name="Note 8 2 3 2 19" xfId="12604" xr:uid="{00000000-0005-0000-0000-00009F300000}"/>
    <cellStyle name="Note 8 2 3 2 2" xfId="12605" xr:uid="{00000000-0005-0000-0000-0000A0300000}"/>
    <cellStyle name="Note 8 2 3 2 2 2" xfId="12606" xr:uid="{00000000-0005-0000-0000-0000A1300000}"/>
    <cellStyle name="Note 8 2 3 2 3" xfId="12607" xr:uid="{00000000-0005-0000-0000-0000A2300000}"/>
    <cellStyle name="Note 8 2 3 2 3 2" xfId="12608" xr:uid="{00000000-0005-0000-0000-0000A3300000}"/>
    <cellStyle name="Note 8 2 3 2 4" xfId="12609" xr:uid="{00000000-0005-0000-0000-0000A4300000}"/>
    <cellStyle name="Note 8 2 3 2 4 2" xfId="12610" xr:uid="{00000000-0005-0000-0000-0000A5300000}"/>
    <cellStyle name="Note 8 2 3 2 5" xfId="12611" xr:uid="{00000000-0005-0000-0000-0000A6300000}"/>
    <cellStyle name="Note 8 2 3 2 5 2" xfId="12612" xr:uid="{00000000-0005-0000-0000-0000A7300000}"/>
    <cellStyle name="Note 8 2 3 2 6" xfId="12613" xr:uid="{00000000-0005-0000-0000-0000A8300000}"/>
    <cellStyle name="Note 8 2 3 2 6 2" xfId="12614" xr:uid="{00000000-0005-0000-0000-0000A9300000}"/>
    <cellStyle name="Note 8 2 3 2 7" xfId="12615" xr:uid="{00000000-0005-0000-0000-0000AA300000}"/>
    <cellStyle name="Note 8 2 3 2 7 2" xfId="12616" xr:uid="{00000000-0005-0000-0000-0000AB300000}"/>
    <cellStyle name="Note 8 2 3 2 8" xfId="12617" xr:uid="{00000000-0005-0000-0000-0000AC300000}"/>
    <cellStyle name="Note 8 2 3 2 8 2" xfId="12618" xr:uid="{00000000-0005-0000-0000-0000AD300000}"/>
    <cellStyle name="Note 8 2 3 2 9" xfId="12619" xr:uid="{00000000-0005-0000-0000-0000AE300000}"/>
    <cellStyle name="Note 8 2 3 2 9 2" xfId="12620" xr:uid="{00000000-0005-0000-0000-0000AF300000}"/>
    <cellStyle name="Note 8 2 3 20" xfId="12621" xr:uid="{00000000-0005-0000-0000-0000B0300000}"/>
    <cellStyle name="Note 8 2 3 3" xfId="12622" xr:uid="{00000000-0005-0000-0000-0000B1300000}"/>
    <cellStyle name="Note 8 2 3 3 10" xfId="12623" xr:uid="{00000000-0005-0000-0000-0000B2300000}"/>
    <cellStyle name="Note 8 2 3 3 10 2" xfId="12624" xr:uid="{00000000-0005-0000-0000-0000B3300000}"/>
    <cellStyle name="Note 8 2 3 3 11" xfId="12625" xr:uid="{00000000-0005-0000-0000-0000B4300000}"/>
    <cellStyle name="Note 8 2 3 3 11 2" xfId="12626" xr:uid="{00000000-0005-0000-0000-0000B5300000}"/>
    <cellStyle name="Note 8 2 3 3 12" xfId="12627" xr:uid="{00000000-0005-0000-0000-0000B6300000}"/>
    <cellStyle name="Note 8 2 3 3 12 2" xfId="12628" xr:uid="{00000000-0005-0000-0000-0000B7300000}"/>
    <cellStyle name="Note 8 2 3 3 13" xfId="12629" xr:uid="{00000000-0005-0000-0000-0000B8300000}"/>
    <cellStyle name="Note 8 2 3 3 13 2" xfId="12630" xr:uid="{00000000-0005-0000-0000-0000B9300000}"/>
    <cellStyle name="Note 8 2 3 3 14" xfId="12631" xr:uid="{00000000-0005-0000-0000-0000BA300000}"/>
    <cellStyle name="Note 8 2 3 3 14 2" xfId="12632" xr:uid="{00000000-0005-0000-0000-0000BB300000}"/>
    <cellStyle name="Note 8 2 3 3 15" xfId="12633" xr:uid="{00000000-0005-0000-0000-0000BC300000}"/>
    <cellStyle name="Note 8 2 3 3 15 2" xfId="12634" xr:uid="{00000000-0005-0000-0000-0000BD300000}"/>
    <cellStyle name="Note 8 2 3 3 16" xfId="12635" xr:uid="{00000000-0005-0000-0000-0000BE300000}"/>
    <cellStyle name="Note 8 2 3 3 16 2" xfId="12636" xr:uid="{00000000-0005-0000-0000-0000BF300000}"/>
    <cellStyle name="Note 8 2 3 3 17" xfId="12637" xr:uid="{00000000-0005-0000-0000-0000C0300000}"/>
    <cellStyle name="Note 8 2 3 3 17 2" xfId="12638" xr:uid="{00000000-0005-0000-0000-0000C1300000}"/>
    <cellStyle name="Note 8 2 3 3 18" xfId="12639" xr:uid="{00000000-0005-0000-0000-0000C2300000}"/>
    <cellStyle name="Note 8 2 3 3 18 2" xfId="12640" xr:uid="{00000000-0005-0000-0000-0000C3300000}"/>
    <cellStyle name="Note 8 2 3 3 19" xfId="12641" xr:uid="{00000000-0005-0000-0000-0000C4300000}"/>
    <cellStyle name="Note 8 2 3 3 2" xfId="12642" xr:uid="{00000000-0005-0000-0000-0000C5300000}"/>
    <cellStyle name="Note 8 2 3 3 2 2" xfId="12643" xr:uid="{00000000-0005-0000-0000-0000C6300000}"/>
    <cellStyle name="Note 8 2 3 3 3" xfId="12644" xr:uid="{00000000-0005-0000-0000-0000C7300000}"/>
    <cellStyle name="Note 8 2 3 3 3 2" xfId="12645" xr:uid="{00000000-0005-0000-0000-0000C8300000}"/>
    <cellStyle name="Note 8 2 3 3 4" xfId="12646" xr:uid="{00000000-0005-0000-0000-0000C9300000}"/>
    <cellStyle name="Note 8 2 3 3 4 2" xfId="12647" xr:uid="{00000000-0005-0000-0000-0000CA300000}"/>
    <cellStyle name="Note 8 2 3 3 5" xfId="12648" xr:uid="{00000000-0005-0000-0000-0000CB300000}"/>
    <cellStyle name="Note 8 2 3 3 5 2" xfId="12649" xr:uid="{00000000-0005-0000-0000-0000CC300000}"/>
    <cellStyle name="Note 8 2 3 3 6" xfId="12650" xr:uid="{00000000-0005-0000-0000-0000CD300000}"/>
    <cellStyle name="Note 8 2 3 3 6 2" xfId="12651" xr:uid="{00000000-0005-0000-0000-0000CE300000}"/>
    <cellStyle name="Note 8 2 3 3 7" xfId="12652" xr:uid="{00000000-0005-0000-0000-0000CF300000}"/>
    <cellStyle name="Note 8 2 3 3 7 2" xfId="12653" xr:uid="{00000000-0005-0000-0000-0000D0300000}"/>
    <cellStyle name="Note 8 2 3 3 8" xfId="12654" xr:uid="{00000000-0005-0000-0000-0000D1300000}"/>
    <cellStyle name="Note 8 2 3 3 8 2" xfId="12655" xr:uid="{00000000-0005-0000-0000-0000D2300000}"/>
    <cellStyle name="Note 8 2 3 3 9" xfId="12656" xr:uid="{00000000-0005-0000-0000-0000D3300000}"/>
    <cellStyle name="Note 8 2 3 3 9 2" xfId="12657" xr:uid="{00000000-0005-0000-0000-0000D4300000}"/>
    <cellStyle name="Note 8 2 3 4" xfId="12658" xr:uid="{00000000-0005-0000-0000-0000D5300000}"/>
    <cellStyle name="Note 8 2 3 4 10" xfId="12659" xr:uid="{00000000-0005-0000-0000-0000D6300000}"/>
    <cellStyle name="Note 8 2 3 4 10 2" xfId="12660" xr:uid="{00000000-0005-0000-0000-0000D7300000}"/>
    <cellStyle name="Note 8 2 3 4 11" xfId="12661" xr:uid="{00000000-0005-0000-0000-0000D8300000}"/>
    <cellStyle name="Note 8 2 3 4 11 2" xfId="12662" xr:uid="{00000000-0005-0000-0000-0000D9300000}"/>
    <cellStyle name="Note 8 2 3 4 12" xfId="12663" xr:uid="{00000000-0005-0000-0000-0000DA300000}"/>
    <cellStyle name="Note 8 2 3 4 12 2" xfId="12664" xr:uid="{00000000-0005-0000-0000-0000DB300000}"/>
    <cellStyle name="Note 8 2 3 4 13" xfId="12665" xr:uid="{00000000-0005-0000-0000-0000DC300000}"/>
    <cellStyle name="Note 8 2 3 4 13 2" xfId="12666" xr:uid="{00000000-0005-0000-0000-0000DD300000}"/>
    <cellStyle name="Note 8 2 3 4 14" xfId="12667" xr:uid="{00000000-0005-0000-0000-0000DE300000}"/>
    <cellStyle name="Note 8 2 3 4 14 2" xfId="12668" xr:uid="{00000000-0005-0000-0000-0000DF300000}"/>
    <cellStyle name="Note 8 2 3 4 15" xfId="12669" xr:uid="{00000000-0005-0000-0000-0000E0300000}"/>
    <cellStyle name="Note 8 2 3 4 15 2" xfId="12670" xr:uid="{00000000-0005-0000-0000-0000E1300000}"/>
    <cellStyle name="Note 8 2 3 4 16" xfId="12671" xr:uid="{00000000-0005-0000-0000-0000E2300000}"/>
    <cellStyle name="Note 8 2 3 4 2" xfId="12672" xr:uid="{00000000-0005-0000-0000-0000E3300000}"/>
    <cellStyle name="Note 8 2 3 4 2 2" xfId="12673" xr:uid="{00000000-0005-0000-0000-0000E4300000}"/>
    <cellStyle name="Note 8 2 3 4 3" xfId="12674" xr:uid="{00000000-0005-0000-0000-0000E5300000}"/>
    <cellStyle name="Note 8 2 3 4 3 2" xfId="12675" xr:uid="{00000000-0005-0000-0000-0000E6300000}"/>
    <cellStyle name="Note 8 2 3 4 4" xfId="12676" xr:uid="{00000000-0005-0000-0000-0000E7300000}"/>
    <cellStyle name="Note 8 2 3 4 4 2" xfId="12677" xr:uid="{00000000-0005-0000-0000-0000E8300000}"/>
    <cellStyle name="Note 8 2 3 4 5" xfId="12678" xr:uid="{00000000-0005-0000-0000-0000E9300000}"/>
    <cellStyle name="Note 8 2 3 4 5 2" xfId="12679" xr:uid="{00000000-0005-0000-0000-0000EA300000}"/>
    <cellStyle name="Note 8 2 3 4 6" xfId="12680" xr:uid="{00000000-0005-0000-0000-0000EB300000}"/>
    <cellStyle name="Note 8 2 3 4 6 2" xfId="12681" xr:uid="{00000000-0005-0000-0000-0000EC300000}"/>
    <cellStyle name="Note 8 2 3 4 7" xfId="12682" xr:uid="{00000000-0005-0000-0000-0000ED300000}"/>
    <cellStyle name="Note 8 2 3 4 7 2" xfId="12683" xr:uid="{00000000-0005-0000-0000-0000EE300000}"/>
    <cellStyle name="Note 8 2 3 4 8" xfId="12684" xr:uid="{00000000-0005-0000-0000-0000EF300000}"/>
    <cellStyle name="Note 8 2 3 4 8 2" xfId="12685" xr:uid="{00000000-0005-0000-0000-0000F0300000}"/>
    <cellStyle name="Note 8 2 3 4 9" xfId="12686" xr:uid="{00000000-0005-0000-0000-0000F1300000}"/>
    <cellStyle name="Note 8 2 3 4 9 2" xfId="12687" xr:uid="{00000000-0005-0000-0000-0000F2300000}"/>
    <cellStyle name="Note 8 2 3 5" xfId="12688" xr:uid="{00000000-0005-0000-0000-0000F3300000}"/>
    <cellStyle name="Note 8 2 3 5 10" xfId="12689" xr:uid="{00000000-0005-0000-0000-0000F4300000}"/>
    <cellStyle name="Note 8 2 3 5 10 2" xfId="12690" xr:uid="{00000000-0005-0000-0000-0000F5300000}"/>
    <cellStyle name="Note 8 2 3 5 11" xfId="12691" xr:uid="{00000000-0005-0000-0000-0000F6300000}"/>
    <cellStyle name="Note 8 2 3 5 11 2" xfId="12692" xr:uid="{00000000-0005-0000-0000-0000F7300000}"/>
    <cellStyle name="Note 8 2 3 5 12" xfId="12693" xr:uid="{00000000-0005-0000-0000-0000F8300000}"/>
    <cellStyle name="Note 8 2 3 5 12 2" xfId="12694" xr:uid="{00000000-0005-0000-0000-0000F9300000}"/>
    <cellStyle name="Note 8 2 3 5 13" xfId="12695" xr:uid="{00000000-0005-0000-0000-0000FA300000}"/>
    <cellStyle name="Note 8 2 3 5 13 2" xfId="12696" xr:uid="{00000000-0005-0000-0000-0000FB300000}"/>
    <cellStyle name="Note 8 2 3 5 14" xfId="12697" xr:uid="{00000000-0005-0000-0000-0000FC300000}"/>
    <cellStyle name="Note 8 2 3 5 14 2" xfId="12698" xr:uid="{00000000-0005-0000-0000-0000FD300000}"/>
    <cellStyle name="Note 8 2 3 5 15" xfId="12699" xr:uid="{00000000-0005-0000-0000-0000FE300000}"/>
    <cellStyle name="Note 8 2 3 5 15 2" xfId="12700" xr:uid="{00000000-0005-0000-0000-0000FF300000}"/>
    <cellStyle name="Note 8 2 3 5 16" xfId="12701" xr:uid="{00000000-0005-0000-0000-000000310000}"/>
    <cellStyle name="Note 8 2 3 5 2" xfId="12702" xr:uid="{00000000-0005-0000-0000-000001310000}"/>
    <cellStyle name="Note 8 2 3 5 2 2" xfId="12703" xr:uid="{00000000-0005-0000-0000-000002310000}"/>
    <cellStyle name="Note 8 2 3 5 3" xfId="12704" xr:uid="{00000000-0005-0000-0000-000003310000}"/>
    <cellStyle name="Note 8 2 3 5 3 2" xfId="12705" xr:uid="{00000000-0005-0000-0000-000004310000}"/>
    <cellStyle name="Note 8 2 3 5 4" xfId="12706" xr:uid="{00000000-0005-0000-0000-000005310000}"/>
    <cellStyle name="Note 8 2 3 5 4 2" xfId="12707" xr:uid="{00000000-0005-0000-0000-000006310000}"/>
    <cellStyle name="Note 8 2 3 5 5" xfId="12708" xr:uid="{00000000-0005-0000-0000-000007310000}"/>
    <cellStyle name="Note 8 2 3 5 5 2" xfId="12709" xr:uid="{00000000-0005-0000-0000-000008310000}"/>
    <cellStyle name="Note 8 2 3 5 6" xfId="12710" xr:uid="{00000000-0005-0000-0000-000009310000}"/>
    <cellStyle name="Note 8 2 3 5 6 2" xfId="12711" xr:uid="{00000000-0005-0000-0000-00000A310000}"/>
    <cellStyle name="Note 8 2 3 5 7" xfId="12712" xr:uid="{00000000-0005-0000-0000-00000B310000}"/>
    <cellStyle name="Note 8 2 3 5 7 2" xfId="12713" xr:uid="{00000000-0005-0000-0000-00000C310000}"/>
    <cellStyle name="Note 8 2 3 5 8" xfId="12714" xr:uid="{00000000-0005-0000-0000-00000D310000}"/>
    <cellStyle name="Note 8 2 3 5 8 2" xfId="12715" xr:uid="{00000000-0005-0000-0000-00000E310000}"/>
    <cellStyle name="Note 8 2 3 5 9" xfId="12716" xr:uid="{00000000-0005-0000-0000-00000F310000}"/>
    <cellStyle name="Note 8 2 3 5 9 2" xfId="12717" xr:uid="{00000000-0005-0000-0000-000010310000}"/>
    <cellStyle name="Note 8 2 3 6" xfId="12718" xr:uid="{00000000-0005-0000-0000-000011310000}"/>
    <cellStyle name="Note 8 2 3 6 10" xfId="12719" xr:uid="{00000000-0005-0000-0000-000012310000}"/>
    <cellStyle name="Note 8 2 3 6 10 2" xfId="12720" xr:uid="{00000000-0005-0000-0000-000013310000}"/>
    <cellStyle name="Note 8 2 3 6 11" xfId="12721" xr:uid="{00000000-0005-0000-0000-000014310000}"/>
    <cellStyle name="Note 8 2 3 6 11 2" xfId="12722" xr:uid="{00000000-0005-0000-0000-000015310000}"/>
    <cellStyle name="Note 8 2 3 6 12" xfId="12723" xr:uid="{00000000-0005-0000-0000-000016310000}"/>
    <cellStyle name="Note 8 2 3 6 12 2" xfId="12724" xr:uid="{00000000-0005-0000-0000-000017310000}"/>
    <cellStyle name="Note 8 2 3 6 13" xfId="12725" xr:uid="{00000000-0005-0000-0000-000018310000}"/>
    <cellStyle name="Note 8 2 3 6 13 2" xfId="12726" xr:uid="{00000000-0005-0000-0000-000019310000}"/>
    <cellStyle name="Note 8 2 3 6 14" xfId="12727" xr:uid="{00000000-0005-0000-0000-00001A310000}"/>
    <cellStyle name="Note 8 2 3 6 14 2" xfId="12728" xr:uid="{00000000-0005-0000-0000-00001B310000}"/>
    <cellStyle name="Note 8 2 3 6 15" xfId="12729" xr:uid="{00000000-0005-0000-0000-00001C310000}"/>
    <cellStyle name="Note 8 2 3 6 2" xfId="12730" xr:uid="{00000000-0005-0000-0000-00001D310000}"/>
    <cellStyle name="Note 8 2 3 6 2 2" xfId="12731" xr:uid="{00000000-0005-0000-0000-00001E310000}"/>
    <cellStyle name="Note 8 2 3 6 3" xfId="12732" xr:uid="{00000000-0005-0000-0000-00001F310000}"/>
    <cellStyle name="Note 8 2 3 6 3 2" xfId="12733" xr:uid="{00000000-0005-0000-0000-000020310000}"/>
    <cellStyle name="Note 8 2 3 6 4" xfId="12734" xr:uid="{00000000-0005-0000-0000-000021310000}"/>
    <cellStyle name="Note 8 2 3 6 4 2" xfId="12735" xr:uid="{00000000-0005-0000-0000-000022310000}"/>
    <cellStyle name="Note 8 2 3 6 5" xfId="12736" xr:uid="{00000000-0005-0000-0000-000023310000}"/>
    <cellStyle name="Note 8 2 3 6 5 2" xfId="12737" xr:uid="{00000000-0005-0000-0000-000024310000}"/>
    <cellStyle name="Note 8 2 3 6 6" xfId="12738" xr:uid="{00000000-0005-0000-0000-000025310000}"/>
    <cellStyle name="Note 8 2 3 6 6 2" xfId="12739" xr:uid="{00000000-0005-0000-0000-000026310000}"/>
    <cellStyle name="Note 8 2 3 6 7" xfId="12740" xr:uid="{00000000-0005-0000-0000-000027310000}"/>
    <cellStyle name="Note 8 2 3 6 7 2" xfId="12741" xr:uid="{00000000-0005-0000-0000-000028310000}"/>
    <cellStyle name="Note 8 2 3 6 8" xfId="12742" xr:uid="{00000000-0005-0000-0000-000029310000}"/>
    <cellStyle name="Note 8 2 3 6 8 2" xfId="12743" xr:uid="{00000000-0005-0000-0000-00002A310000}"/>
    <cellStyle name="Note 8 2 3 6 9" xfId="12744" xr:uid="{00000000-0005-0000-0000-00002B310000}"/>
    <cellStyle name="Note 8 2 3 6 9 2" xfId="12745" xr:uid="{00000000-0005-0000-0000-00002C310000}"/>
    <cellStyle name="Note 8 2 3 7" xfId="12746" xr:uid="{00000000-0005-0000-0000-00002D310000}"/>
    <cellStyle name="Note 8 2 3 7 2" xfId="12747" xr:uid="{00000000-0005-0000-0000-00002E310000}"/>
    <cellStyle name="Note 8 2 3 8" xfId="12748" xr:uid="{00000000-0005-0000-0000-00002F310000}"/>
    <cellStyle name="Note 8 2 3 8 2" xfId="12749" xr:uid="{00000000-0005-0000-0000-000030310000}"/>
    <cellStyle name="Note 8 2 3 9" xfId="12750" xr:uid="{00000000-0005-0000-0000-000031310000}"/>
    <cellStyle name="Note 8 2 3 9 2" xfId="12751" xr:uid="{00000000-0005-0000-0000-000032310000}"/>
    <cellStyle name="Note 8 2 4" xfId="12752" xr:uid="{00000000-0005-0000-0000-000033310000}"/>
    <cellStyle name="Note 8 2 4 10" xfId="12753" xr:uid="{00000000-0005-0000-0000-000034310000}"/>
    <cellStyle name="Note 8 2 4 10 2" xfId="12754" xr:uid="{00000000-0005-0000-0000-000035310000}"/>
    <cellStyle name="Note 8 2 4 11" xfId="12755" xr:uid="{00000000-0005-0000-0000-000036310000}"/>
    <cellStyle name="Note 8 2 4 11 2" xfId="12756" xr:uid="{00000000-0005-0000-0000-000037310000}"/>
    <cellStyle name="Note 8 2 4 12" xfId="12757" xr:uid="{00000000-0005-0000-0000-000038310000}"/>
    <cellStyle name="Note 8 2 4 12 2" xfId="12758" xr:uid="{00000000-0005-0000-0000-000039310000}"/>
    <cellStyle name="Note 8 2 4 13" xfId="12759" xr:uid="{00000000-0005-0000-0000-00003A310000}"/>
    <cellStyle name="Note 8 2 4 13 2" xfId="12760" xr:uid="{00000000-0005-0000-0000-00003B310000}"/>
    <cellStyle name="Note 8 2 4 14" xfId="12761" xr:uid="{00000000-0005-0000-0000-00003C310000}"/>
    <cellStyle name="Note 8 2 4 14 2" xfId="12762" xr:uid="{00000000-0005-0000-0000-00003D310000}"/>
    <cellStyle name="Note 8 2 4 15" xfId="12763" xr:uid="{00000000-0005-0000-0000-00003E310000}"/>
    <cellStyle name="Note 8 2 4 15 2" xfId="12764" xr:uid="{00000000-0005-0000-0000-00003F310000}"/>
    <cellStyle name="Note 8 2 4 16" xfId="12765" xr:uid="{00000000-0005-0000-0000-000040310000}"/>
    <cellStyle name="Note 8 2 4 16 2" xfId="12766" xr:uid="{00000000-0005-0000-0000-000041310000}"/>
    <cellStyle name="Note 8 2 4 17" xfId="12767" xr:uid="{00000000-0005-0000-0000-000042310000}"/>
    <cellStyle name="Note 8 2 4 17 2" xfId="12768" xr:uid="{00000000-0005-0000-0000-000043310000}"/>
    <cellStyle name="Note 8 2 4 18" xfId="12769" xr:uid="{00000000-0005-0000-0000-000044310000}"/>
    <cellStyle name="Note 8 2 4 18 2" xfId="12770" xr:uid="{00000000-0005-0000-0000-000045310000}"/>
    <cellStyle name="Note 8 2 4 19" xfId="12771" xr:uid="{00000000-0005-0000-0000-000046310000}"/>
    <cellStyle name="Note 8 2 4 19 2" xfId="12772" xr:uid="{00000000-0005-0000-0000-000047310000}"/>
    <cellStyle name="Note 8 2 4 2" xfId="12773" xr:uid="{00000000-0005-0000-0000-000048310000}"/>
    <cellStyle name="Note 8 2 4 2 10" xfId="12774" xr:uid="{00000000-0005-0000-0000-000049310000}"/>
    <cellStyle name="Note 8 2 4 2 10 2" xfId="12775" xr:uid="{00000000-0005-0000-0000-00004A310000}"/>
    <cellStyle name="Note 8 2 4 2 11" xfId="12776" xr:uid="{00000000-0005-0000-0000-00004B310000}"/>
    <cellStyle name="Note 8 2 4 2 11 2" xfId="12777" xr:uid="{00000000-0005-0000-0000-00004C310000}"/>
    <cellStyle name="Note 8 2 4 2 12" xfId="12778" xr:uid="{00000000-0005-0000-0000-00004D310000}"/>
    <cellStyle name="Note 8 2 4 2 12 2" xfId="12779" xr:uid="{00000000-0005-0000-0000-00004E310000}"/>
    <cellStyle name="Note 8 2 4 2 13" xfId="12780" xr:uid="{00000000-0005-0000-0000-00004F310000}"/>
    <cellStyle name="Note 8 2 4 2 13 2" xfId="12781" xr:uid="{00000000-0005-0000-0000-000050310000}"/>
    <cellStyle name="Note 8 2 4 2 14" xfId="12782" xr:uid="{00000000-0005-0000-0000-000051310000}"/>
    <cellStyle name="Note 8 2 4 2 14 2" xfId="12783" xr:uid="{00000000-0005-0000-0000-000052310000}"/>
    <cellStyle name="Note 8 2 4 2 15" xfId="12784" xr:uid="{00000000-0005-0000-0000-000053310000}"/>
    <cellStyle name="Note 8 2 4 2 15 2" xfId="12785" xr:uid="{00000000-0005-0000-0000-000054310000}"/>
    <cellStyle name="Note 8 2 4 2 16" xfId="12786" xr:uid="{00000000-0005-0000-0000-000055310000}"/>
    <cellStyle name="Note 8 2 4 2 16 2" xfId="12787" xr:uid="{00000000-0005-0000-0000-000056310000}"/>
    <cellStyle name="Note 8 2 4 2 17" xfId="12788" xr:uid="{00000000-0005-0000-0000-000057310000}"/>
    <cellStyle name="Note 8 2 4 2 17 2" xfId="12789" xr:uid="{00000000-0005-0000-0000-000058310000}"/>
    <cellStyle name="Note 8 2 4 2 18" xfId="12790" xr:uid="{00000000-0005-0000-0000-000059310000}"/>
    <cellStyle name="Note 8 2 4 2 18 2" xfId="12791" xr:uid="{00000000-0005-0000-0000-00005A310000}"/>
    <cellStyle name="Note 8 2 4 2 19" xfId="12792" xr:uid="{00000000-0005-0000-0000-00005B310000}"/>
    <cellStyle name="Note 8 2 4 2 2" xfId="12793" xr:uid="{00000000-0005-0000-0000-00005C310000}"/>
    <cellStyle name="Note 8 2 4 2 2 2" xfId="12794" xr:uid="{00000000-0005-0000-0000-00005D310000}"/>
    <cellStyle name="Note 8 2 4 2 3" xfId="12795" xr:uid="{00000000-0005-0000-0000-00005E310000}"/>
    <cellStyle name="Note 8 2 4 2 3 2" xfId="12796" xr:uid="{00000000-0005-0000-0000-00005F310000}"/>
    <cellStyle name="Note 8 2 4 2 4" xfId="12797" xr:uid="{00000000-0005-0000-0000-000060310000}"/>
    <cellStyle name="Note 8 2 4 2 4 2" xfId="12798" xr:uid="{00000000-0005-0000-0000-000061310000}"/>
    <cellStyle name="Note 8 2 4 2 5" xfId="12799" xr:uid="{00000000-0005-0000-0000-000062310000}"/>
    <cellStyle name="Note 8 2 4 2 5 2" xfId="12800" xr:uid="{00000000-0005-0000-0000-000063310000}"/>
    <cellStyle name="Note 8 2 4 2 6" xfId="12801" xr:uid="{00000000-0005-0000-0000-000064310000}"/>
    <cellStyle name="Note 8 2 4 2 6 2" xfId="12802" xr:uid="{00000000-0005-0000-0000-000065310000}"/>
    <cellStyle name="Note 8 2 4 2 7" xfId="12803" xr:uid="{00000000-0005-0000-0000-000066310000}"/>
    <cellStyle name="Note 8 2 4 2 7 2" xfId="12804" xr:uid="{00000000-0005-0000-0000-000067310000}"/>
    <cellStyle name="Note 8 2 4 2 8" xfId="12805" xr:uid="{00000000-0005-0000-0000-000068310000}"/>
    <cellStyle name="Note 8 2 4 2 8 2" xfId="12806" xr:uid="{00000000-0005-0000-0000-000069310000}"/>
    <cellStyle name="Note 8 2 4 2 9" xfId="12807" xr:uid="{00000000-0005-0000-0000-00006A310000}"/>
    <cellStyle name="Note 8 2 4 2 9 2" xfId="12808" xr:uid="{00000000-0005-0000-0000-00006B310000}"/>
    <cellStyle name="Note 8 2 4 20" xfId="12809" xr:uid="{00000000-0005-0000-0000-00006C310000}"/>
    <cellStyle name="Note 8 2 4 3" xfId="12810" xr:uid="{00000000-0005-0000-0000-00006D310000}"/>
    <cellStyle name="Note 8 2 4 3 10" xfId="12811" xr:uid="{00000000-0005-0000-0000-00006E310000}"/>
    <cellStyle name="Note 8 2 4 3 10 2" xfId="12812" xr:uid="{00000000-0005-0000-0000-00006F310000}"/>
    <cellStyle name="Note 8 2 4 3 11" xfId="12813" xr:uid="{00000000-0005-0000-0000-000070310000}"/>
    <cellStyle name="Note 8 2 4 3 11 2" xfId="12814" xr:uid="{00000000-0005-0000-0000-000071310000}"/>
    <cellStyle name="Note 8 2 4 3 12" xfId="12815" xr:uid="{00000000-0005-0000-0000-000072310000}"/>
    <cellStyle name="Note 8 2 4 3 12 2" xfId="12816" xr:uid="{00000000-0005-0000-0000-000073310000}"/>
    <cellStyle name="Note 8 2 4 3 13" xfId="12817" xr:uid="{00000000-0005-0000-0000-000074310000}"/>
    <cellStyle name="Note 8 2 4 3 13 2" xfId="12818" xr:uid="{00000000-0005-0000-0000-000075310000}"/>
    <cellStyle name="Note 8 2 4 3 14" xfId="12819" xr:uid="{00000000-0005-0000-0000-000076310000}"/>
    <cellStyle name="Note 8 2 4 3 14 2" xfId="12820" xr:uid="{00000000-0005-0000-0000-000077310000}"/>
    <cellStyle name="Note 8 2 4 3 15" xfId="12821" xr:uid="{00000000-0005-0000-0000-000078310000}"/>
    <cellStyle name="Note 8 2 4 3 15 2" xfId="12822" xr:uid="{00000000-0005-0000-0000-000079310000}"/>
    <cellStyle name="Note 8 2 4 3 16" xfId="12823" xr:uid="{00000000-0005-0000-0000-00007A310000}"/>
    <cellStyle name="Note 8 2 4 3 16 2" xfId="12824" xr:uid="{00000000-0005-0000-0000-00007B310000}"/>
    <cellStyle name="Note 8 2 4 3 17" xfId="12825" xr:uid="{00000000-0005-0000-0000-00007C310000}"/>
    <cellStyle name="Note 8 2 4 3 17 2" xfId="12826" xr:uid="{00000000-0005-0000-0000-00007D310000}"/>
    <cellStyle name="Note 8 2 4 3 18" xfId="12827" xr:uid="{00000000-0005-0000-0000-00007E310000}"/>
    <cellStyle name="Note 8 2 4 3 2" xfId="12828" xr:uid="{00000000-0005-0000-0000-00007F310000}"/>
    <cellStyle name="Note 8 2 4 3 2 2" xfId="12829" xr:uid="{00000000-0005-0000-0000-000080310000}"/>
    <cellStyle name="Note 8 2 4 3 3" xfId="12830" xr:uid="{00000000-0005-0000-0000-000081310000}"/>
    <cellStyle name="Note 8 2 4 3 3 2" xfId="12831" xr:uid="{00000000-0005-0000-0000-000082310000}"/>
    <cellStyle name="Note 8 2 4 3 4" xfId="12832" xr:uid="{00000000-0005-0000-0000-000083310000}"/>
    <cellStyle name="Note 8 2 4 3 4 2" xfId="12833" xr:uid="{00000000-0005-0000-0000-000084310000}"/>
    <cellStyle name="Note 8 2 4 3 5" xfId="12834" xr:uid="{00000000-0005-0000-0000-000085310000}"/>
    <cellStyle name="Note 8 2 4 3 5 2" xfId="12835" xr:uid="{00000000-0005-0000-0000-000086310000}"/>
    <cellStyle name="Note 8 2 4 3 6" xfId="12836" xr:uid="{00000000-0005-0000-0000-000087310000}"/>
    <cellStyle name="Note 8 2 4 3 6 2" xfId="12837" xr:uid="{00000000-0005-0000-0000-000088310000}"/>
    <cellStyle name="Note 8 2 4 3 7" xfId="12838" xr:uid="{00000000-0005-0000-0000-000089310000}"/>
    <cellStyle name="Note 8 2 4 3 7 2" xfId="12839" xr:uid="{00000000-0005-0000-0000-00008A310000}"/>
    <cellStyle name="Note 8 2 4 3 8" xfId="12840" xr:uid="{00000000-0005-0000-0000-00008B310000}"/>
    <cellStyle name="Note 8 2 4 3 8 2" xfId="12841" xr:uid="{00000000-0005-0000-0000-00008C310000}"/>
    <cellStyle name="Note 8 2 4 3 9" xfId="12842" xr:uid="{00000000-0005-0000-0000-00008D310000}"/>
    <cellStyle name="Note 8 2 4 3 9 2" xfId="12843" xr:uid="{00000000-0005-0000-0000-00008E310000}"/>
    <cellStyle name="Note 8 2 4 4" xfId="12844" xr:uid="{00000000-0005-0000-0000-00008F310000}"/>
    <cellStyle name="Note 8 2 4 4 10" xfId="12845" xr:uid="{00000000-0005-0000-0000-000090310000}"/>
    <cellStyle name="Note 8 2 4 4 10 2" xfId="12846" xr:uid="{00000000-0005-0000-0000-000091310000}"/>
    <cellStyle name="Note 8 2 4 4 11" xfId="12847" xr:uid="{00000000-0005-0000-0000-000092310000}"/>
    <cellStyle name="Note 8 2 4 4 11 2" xfId="12848" xr:uid="{00000000-0005-0000-0000-000093310000}"/>
    <cellStyle name="Note 8 2 4 4 12" xfId="12849" xr:uid="{00000000-0005-0000-0000-000094310000}"/>
    <cellStyle name="Note 8 2 4 4 12 2" xfId="12850" xr:uid="{00000000-0005-0000-0000-000095310000}"/>
    <cellStyle name="Note 8 2 4 4 13" xfId="12851" xr:uid="{00000000-0005-0000-0000-000096310000}"/>
    <cellStyle name="Note 8 2 4 4 13 2" xfId="12852" xr:uid="{00000000-0005-0000-0000-000097310000}"/>
    <cellStyle name="Note 8 2 4 4 14" xfId="12853" xr:uid="{00000000-0005-0000-0000-000098310000}"/>
    <cellStyle name="Note 8 2 4 4 14 2" xfId="12854" xr:uid="{00000000-0005-0000-0000-000099310000}"/>
    <cellStyle name="Note 8 2 4 4 15" xfId="12855" xr:uid="{00000000-0005-0000-0000-00009A310000}"/>
    <cellStyle name="Note 8 2 4 4 15 2" xfId="12856" xr:uid="{00000000-0005-0000-0000-00009B310000}"/>
    <cellStyle name="Note 8 2 4 4 16" xfId="12857" xr:uid="{00000000-0005-0000-0000-00009C310000}"/>
    <cellStyle name="Note 8 2 4 4 2" xfId="12858" xr:uid="{00000000-0005-0000-0000-00009D310000}"/>
    <cellStyle name="Note 8 2 4 4 2 2" xfId="12859" xr:uid="{00000000-0005-0000-0000-00009E310000}"/>
    <cellStyle name="Note 8 2 4 4 3" xfId="12860" xr:uid="{00000000-0005-0000-0000-00009F310000}"/>
    <cellStyle name="Note 8 2 4 4 3 2" xfId="12861" xr:uid="{00000000-0005-0000-0000-0000A0310000}"/>
    <cellStyle name="Note 8 2 4 4 4" xfId="12862" xr:uid="{00000000-0005-0000-0000-0000A1310000}"/>
    <cellStyle name="Note 8 2 4 4 4 2" xfId="12863" xr:uid="{00000000-0005-0000-0000-0000A2310000}"/>
    <cellStyle name="Note 8 2 4 4 5" xfId="12864" xr:uid="{00000000-0005-0000-0000-0000A3310000}"/>
    <cellStyle name="Note 8 2 4 4 5 2" xfId="12865" xr:uid="{00000000-0005-0000-0000-0000A4310000}"/>
    <cellStyle name="Note 8 2 4 4 6" xfId="12866" xr:uid="{00000000-0005-0000-0000-0000A5310000}"/>
    <cellStyle name="Note 8 2 4 4 6 2" xfId="12867" xr:uid="{00000000-0005-0000-0000-0000A6310000}"/>
    <cellStyle name="Note 8 2 4 4 7" xfId="12868" xr:uid="{00000000-0005-0000-0000-0000A7310000}"/>
    <cellStyle name="Note 8 2 4 4 7 2" xfId="12869" xr:uid="{00000000-0005-0000-0000-0000A8310000}"/>
    <cellStyle name="Note 8 2 4 4 8" xfId="12870" xr:uid="{00000000-0005-0000-0000-0000A9310000}"/>
    <cellStyle name="Note 8 2 4 4 8 2" xfId="12871" xr:uid="{00000000-0005-0000-0000-0000AA310000}"/>
    <cellStyle name="Note 8 2 4 4 9" xfId="12872" xr:uid="{00000000-0005-0000-0000-0000AB310000}"/>
    <cellStyle name="Note 8 2 4 4 9 2" xfId="12873" xr:uid="{00000000-0005-0000-0000-0000AC310000}"/>
    <cellStyle name="Note 8 2 4 5" xfId="12874" xr:uid="{00000000-0005-0000-0000-0000AD310000}"/>
    <cellStyle name="Note 8 2 4 5 10" xfId="12875" xr:uid="{00000000-0005-0000-0000-0000AE310000}"/>
    <cellStyle name="Note 8 2 4 5 10 2" xfId="12876" xr:uid="{00000000-0005-0000-0000-0000AF310000}"/>
    <cellStyle name="Note 8 2 4 5 11" xfId="12877" xr:uid="{00000000-0005-0000-0000-0000B0310000}"/>
    <cellStyle name="Note 8 2 4 5 11 2" xfId="12878" xr:uid="{00000000-0005-0000-0000-0000B1310000}"/>
    <cellStyle name="Note 8 2 4 5 12" xfId="12879" xr:uid="{00000000-0005-0000-0000-0000B2310000}"/>
    <cellStyle name="Note 8 2 4 5 12 2" xfId="12880" xr:uid="{00000000-0005-0000-0000-0000B3310000}"/>
    <cellStyle name="Note 8 2 4 5 13" xfId="12881" xr:uid="{00000000-0005-0000-0000-0000B4310000}"/>
    <cellStyle name="Note 8 2 4 5 13 2" xfId="12882" xr:uid="{00000000-0005-0000-0000-0000B5310000}"/>
    <cellStyle name="Note 8 2 4 5 14" xfId="12883" xr:uid="{00000000-0005-0000-0000-0000B6310000}"/>
    <cellStyle name="Note 8 2 4 5 14 2" xfId="12884" xr:uid="{00000000-0005-0000-0000-0000B7310000}"/>
    <cellStyle name="Note 8 2 4 5 15" xfId="12885" xr:uid="{00000000-0005-0000-0000-0000B8310000}"/>
    <cellStyle name="Note 8 2 4 5 15 2" xfId="12886" xr:uid="{00000000-0005-0000-0000-0000B9310000}"/>
    <cellStyle name="Note 8 2 4 5 16" xfId="12887" xr:uid="{00000000-0005-0000-0000-0000BA310000}"/>
    <cellStyle name="Note 8 2 4 5 2" xfId="12888" xr:uid="{00000000-0005-0000-0000-0000BB310000}"/>
    <cellStyle name="Note 8 2 4 5 2 2" xfId="12889" xr:uid="{00000000-0005-0000-0000-0000BC310000}"/>
    <cellStyle name="Note 8 2 4 5 3" xfId="12890" xr:uid="{00000000-0005-0000-0000-0000BD310000}"/>
    <cellStyle name="Note 8 2 4 5 3 2" xfId="12891" xr:uid="{00000000-0005-0000-0000-0000BE310000}"/>
    <cellStyle name="Note 8 2 4 5 4" xfId="12892" xr:uid="{00000000-0005-0000-0000-0000BF310000}"/>
    <cellStyle name="Note 8 2 4 5 4 2" xfId="12893" xr:uid="{00000000-0005-0000-0000-0000C0310000}"/>
    <cellStyle name="Note 8 2 4 5 5" xfId="12894" xr:uid="{00000000-0005-0000-0000-0000C1310000}"/>
    <cellStyle name="Note 8 2 4 5 5 2" xfId="12895" xr:uid="{00000000-0005-0000-0000-0000C2310000}"/>
    <cellStyle name="Note 8 2 4 5 6" xfId="12896" xr:uid="{00000000-0005-0000-0000-0000C3310000}"/>
    <cellStyle name="Note 8 2 4 5 6 2" xfId="12897" xr:uid="{00000000-0005-0000-0000-0000C4310000}"/>
    <cellStyle name="Note 8 2 4 5 7" xfId="12898" xr:uid="{00000000-0005-0000-0000-0000C5310000}"/>
    <cellStyle name="Note 8 2 4 5 7 2" xfId="12899" xr:uid="{00000000-0005-0000-0000-0000C6310000}"/>
    <cellStyle name="Note 8 2 4 5 8" xfId="12900" xr:uid="{00000000-0005-0000-0000-0000C7310000}"/>
    <cellStyle name="Note 8 2 4 5 8 2" xfId="12901" xr:uid="{00000000-0005-0000-0000-0000C8310000}"/>
    <cellStyle name="Note 8 2 4 5 9" xfId="12902" xr:uid="{00000000-0005-0000-0000-0000C9310000}"/>
    <cellStyle name="Note 8 2 4 5 9 2" xfId="12903" xr:uid="{00000000-0005-0000-0000-0000CA310000}"/>
    <cellStyle name="Note 8 2 4 6" xfId="12904" xr:uid="{00000000-0005-0000-0000-0000CB310000}"/>
    <cellStyle name="Note 8 2 4 6 10" xfId="12905" xr:uid="{00000000-0005-0000-0000-0000CC310000}"/>
    <cellStyle name="Note 8 2 4 6 10 2" xfId="12906" xr:uid="{00000000-0005-0000-0000-0000CD310000}"/>
    <cellStyle name="Note 8 2 4 6 11" xfId="12907" xr:uid="{00000000-0005-0000-0000-0000CE310000}"/>
    <cellStyle name="Note 8 2 4 6 11 2" xfId="12908" xr:uid="{00000000-0005-0000-0000-0000CF310000}"/>
    <cellStyle name="Note 8 2 4 6 12" xfId="12909" xr:uid="{00000000-0005-0000-0000-0000D0310000}"/>
    <cellStyle name="Note 8 2 4 6 12 2" xfId="12910" xr:uid="{00000000-0005-0000-0000-0000D1310000}"/>
    <cellStyle name="Note 8 2 4 6 13" xfId="12911" xr:uid="{00000000-0005-0000-0000-0000D2310000}"/>
    <cellStyle name="Note 8 2 4 6 13 2" xfId="12912" xr:uid="{00000000-0005-0000-0000-0000D3310000}"/>
    <cellStyle name="Note 8 2 4 6 14" xfId="12913" xr:uid="{00000000-0005-0000-0000-0000D4310000}"/>
    <cellStyle name="Note 8 2 4 6 14 2" xfId="12914" xr:uid="{00000000-0005-0000-0000-0000D5310000}"/>
    <cellStyle name="Note 8 2 4 6 15" xfId="12915" xr:uid="{00000000-0005-0000-0000-0000D6310000}"/>
    <cellStyle name="Note 8 2 4 6 2" xfId="12916" xr:uid="{00000000-0005-0000-0000-0000D7310000}"/>
    <cellStyle name="Note 8 2 4 6 2 2" xfId="12917" xr:uid="{00000000-0005-0000-0000-0000D8310000}"/>
    <cellStyle name="Note 8 2 4 6 3" xfId="12918" xr:uid="{00000000-0005-0000-0000-0000D9310000}"/>
    <cellStyle name="Note 8 2 4 6 3 2" xfId="12919" xr:uid="{00000000-0005-0000-0000-0000DA310000}"/>
    <cellStyle name="Note 8 2 4 6 4" xfId="12920" xr:uid="{00000000-0005-0000-0000-0000DB310000}"/>
    <cellStyle name="Note 8 2 4 6 4 2" xfId="12921" xr:uid="{00000000-0005-0000-0000-0000DC310000}"/>
    <cellStyle name="Note 8 2 4 6 5" xfId="12922" xr:uid="{00000000-0005-0000-0000-0000DD310000}"/>
    <cellStyle name="Note 8 2 4 6 5 2" xfId="12923" xr:uid="{00000000-0005-0000-0000-0000DE310000}"/>
    <cellStyle name="Note 8 2 4 6 6" xfId="12924" xr:uid="{00000000-0005-0000-0000-0000DF310000}"/>
    <cellStyle name="Note 8 2 4 6 6 2" xfId="12925" xr:uid="{00000000-0005-0000-0000-0000E0310000}"/>
    <cellStyle name="Note 8 2 4 6 7" xfId="12926" xr:uid="{00000000-0005-0000-0000-0000E1310000}"/>
    <cellStyle name="Note 8 2 4 6 7 2" xfId="12927" xr:uid="{00000000-0005-0000-0000-0000E2310000}"/>
    <cellStyle name="Note 8 2 4 6 8" xfId="12928" xr:uid="{00000000-0005-0000-0000-0000E3310000}"/>
    <cellStyle name="Note 8 2 4 6 8 2" xfId="12929" xr:uid="{00000000-0005-0000-0000-0000E4310000}"/>
    <cellStyle name="Note 8 2 4 6 9" xfId="12930" xr:uid="{00000000-0005-0000-0000-0000E5310000}"/>
    <cellStyle name="Note 8 2 4 6 9 2" xfId="12931" xr:uid="{00000000-0005-0000-0000-0000E6310000}"/>
    <cellStyle name="Note 8 2 4 7" xfId="12932" xr:uid="{00000000-0005-0000-0000-0000E7310000}"/>
    <cellStyle name="Note 8 2 4 7 2" xfId="12933" xr:uid="{00000000-0005-0000-0000-0000E8310000}"/>
    <cellStyle name="Note 8 2 4 8" xfId="12934" xr:uid="{00000000-0005-0000-0000-0000E9310000}"/>
    <cellStyle name="Note 8 2 4 8 2" xfId="12935" xr:uid="{00000000-0005-0000-0000-0000EA310000}"/>
    <cellStyle name="Note 8 2 4 9" xfId="12936" xr:uid="{00000000-0005-0000-0000-0000EB310000}"/>
    <cellStyle name="Note 8 2 4 9 2" xfId="12937" xr:uid="{00000000-0005-0000-0000-0000EC310000}"/>
    <cellStyle name="Note 8 2 5" xfId="12938" xr:uid="{00000000-0005-0000-0000-0000ED310000}"/>
    <cellStyle name="Note 8 2 5 10" xfId="12939" xr:uid="{00000000-0005-0000-0000-0000EE310000}"/>
    <cellStyle name="Note 8 2 5 10 2" xfId="12940" xr:uid="{00000000-0005-0000-0000-0000EF310000}"/>
    <cellStyle name="Note 8 2 5 11" xfId="12941" xr:uid="{00000000-0005-0000-0000-0000F0310000}"/>
    <cellStyle name="Note 8 2 5 11 2" xfId="12942" xr:uid="{00000000-0005-0000-0000-0000F1310000}"/>
    <cellStyle name="Note 8 2 5 12" xfId="12943" xr:uid="{00000000-0005-0000-0000-0000F2310000}"/>
    <cellStyle name="Note 8 2 5 12 2" xfId="12944" xr:uid="{00000000-0005-0000-0000-0000F3310000}"/>
    <cellStyle name="Note 8 2 5 13" xfId="12945" xr:uid="{00000000-0005-0000-0000-0000F4310000}"/>
    <cellStyle name="Note 8 2 5 13 2" xfId="12946" xr:uid="{00000000-0005-0000-0000-0000F5310000}"/>
    <cellStyle name="Note 8 2 5 14" xfId="12947" xr:uid="{00000000-0005-0000-0000-0000F6310000}"/>
    <cellStyle name="Note 8 2 5 14 2" xfId="12948" xr:uid="{00000000-0005-0000-0000-0000F7310000}"/>
    <cellStyle name="Note 8 2 5 15" xfId="12949" xr:uid="{00000000-0005-0000-0000-0000F8310000}"/>
    <cellStyle name="Note 8 2 5 15 2" xfId="12950" xr:uid="{00000000-0005-0000-0000-0000F9310000}"/>
    <cellStyle name="Note 8 2 5 16" xfId="12951" xr:uid="{00000000-0005-0000-0000-0000FA310000}"/>
    <cellStyle name="Note 8 2 5 16 2" xfId="12952" xr:uid="{00000000-0005-0000-0000-0000FB310000}"/>
    <cellStyle name="Note 8 2 5 17" xfId="12953" xr:uid="{00000000-0005-0000-0000-0000FC310000}"/>
    <cellStyle name="Note 8 2 5 17 2" xfId="12954" xr:uid="{00000000-0005-0000-0000-0000FD310000}"/>
    <cellStyle name="Note 8 2 5 18" xfId="12955" xr:uid="{00000000-0005-0000-0000-0000FE310000}"/>
    <cellStyle name="Note 8 2 5 18 2" xfId="12956" xr:uid="{00000000-0005-0000-0000-0000FF310000}"/>
    <cellStyle name="Note 8 2 5 19" xfId="12957" xr:uid="{00000000-0005-0000-0000-000000320000}"/>
    <cellStyle name="Note 8 2 5 2" xfId="12958" xr:uid="{00000000-0005-0000-0000-000001320000}"/>
    <cellStyle name="Note 8 2 5 2 10" xfId="12959" xr:uid="{00000000-0005-0000-0000-000002320000}"/>
    <cellStyle name="Note 8 2 5 2 10 2" xfId="12960" xr:uid="{00000000-0005-0000-0000-000003320000}"/>
    <cellStyle name="Note 8 2 5 2 11" xfId="12961" xr:uid="{00000000-0005-0000-0000-000004320000}"/>
    <cellStyle name="Note 8 2 5 2 11 2" xfId="12962" xr:uid="{00000000-0005-0000-0000-000005320000}"/>
    <cellStyle name="Note 8 2 5 2 12" xfId="12963" xr:uid="{00000000-0005-0000-0000-000006320000}"/>
    <cellStyle name="Note 8 2 5 2 12 2" xfId="12964" xr:uid="{00000000-0005-0000-0000-000007320000}"/>
    <cellStyle name="Note 8 2 5 2 13" xfId="12965" xr:uid="{00000000-0005-0000-0000-000008320000}"/>
    <cellStyle name="Note 8 2 5 2 13 2" xfId="12966" xr:uid="{00000000-0005-0000-0000-000009320000}"/>
    <cellStyle name="Note 8 2 5 2 14" xfId="12967" xr:uid="{00000000-0005-0000-0000-00000A320000}"/>
    <cellStyle name="Note 8 2 5 2 14 2" xfId="12968" xr:uid="{00000000-0005-0000-0000-00000B320000}"/>
    <cellStyle name="Note 8 2 5 2 15" xfId="12969" xr:uid="{00000000-0005-0000-0000-00000C320000}"/>
    <cellStyle name="Note 8 2 5 2 15 2" xfId="12970" xr:uid="{00000000-0005-0000-0000-00000D320000}"/>
    <cellStyle name="Note 8 2 5 2 16" xfId="12971" xr:uid="{00000000-0005-0000-0000-00000E320000}"/>
    <cellStyle name="Note 8 2 5 2 16 2" xfId="12972" xr:uid="{00000000-0005-0000-0000-00000F320000}"/>
    <cellStyle name="Note 8 2 5 2 17" xfId="12973" xr:uid="{00000000-0005-0000-0000-000010320000}"/>
    <cellStyle name="Note 8 2 5 2 17 2" xfId="12974" xr:uid="{00000000-0005-0000-0000-000011320000}"/>
    <cellStyle name="Note 8 2 5 2 18" xfId="12975" xr:uid="{00000000-0005-0000-0000-000012320000}"/>
    <cellStyle name="Note 8 2 5 2 2" xfId="12976" xr:uid="{00000000-0005-0000-0000-000013320000}"/>
    <cellStyle name="Note 8 2 5 2 2 2" xfId="12977" xr:uid="{00000000-0005-0000-0000-000014320000}"/>
    <cellStyle name="Note 8 2 5 2 3" xfId="12978" xr:uid="{00000000-0005-0000-0000-000015320000}"/>
    <cellStyle name="Note 8 2 5 2 3 2" xfId="12979" xr:uid="{00000000-0005-0000-0000-000016320000}"/>
    <cellStyle name="Note 8 2 5 2 4" xfId="12980" xr:uid="{00000000-0005-0000-0000-000017320000}"/>
    <cellStyle name="Note 8 2 5 2 4 2" xfId="12981" xr:uid="{00000000-0005-0000-0000-000018320000}"/>
    <cellStyle name="Note 8 2 5 2 5" xfId="12982" xr:uid="{00000000-0005-0000-0000-000019320000}"/>
    <cellStyle name="Note 8 2 5 2 5 2" xfId="12983" xr:uid="{00000000-0005-0000-0000-00001A320000}"/>
    <cellStyle name="Note 8 2 5 2 6" xfId="12984" xr:uid="{00000000-0005-0000-0000-00001B320000}"/>
    <cellStyle name="Note 8 2 5 2 6 2" xfId="12985" xr:uid="{00000000-0005-0000-0000-00001C320000}"/>
    <cellStyle name="Note 8 2 5 2 7" xfId="12986" xr:uid="{00000000-0005-0000-0000-00001D320000}"/>
    <cellStyle name="Note 8 2 5 2 7 2" xfId="12987" xr:uid="{00000000-0005-0000-0000-00001E320000}"/>
    <cellStyle name="Note 8 2 5 2 8" xfId="12988" xr:uid="{00000000-0005-0000-0000-00001F320000}"/>
    <cellStyle name="Note 8 2 5 2 8 2" xfId="12989" xr:uid="{00000000-0005-0000-0000-000020320000}"/>
    <cellStyle name="Note 8 2 5 2 9" xfId="12990" xr:uid="{00000000-0005-0000-0000-000021320000}"/>
    <cellStyle name="Note 8 2 5 2 9 2" xfId="12991" xr:uid="{00000000-0005-0000-0000-000022320000}"/>
    <cellStyle name="Note 8 2 5 3" xfId="12992" xr:uid="{00000000-0005-0000-0000-000023320000}"/>
    <cellStyle name="Note 8 2 5 3 10" xfId="12993" xr:uid="{00000000-0005-0000-0000-000024320000}"/>
    <cellStyle name="Note 8 2 5 3 10 2" xfId="12994" xr:uid="{00000000-0005-0000-0000-000025320000}"/>
    <cellStyle name="Note 8 2 5 3 11" xfId="12995" xr:uid="{00000000-0005-0000-0000-000026320000}"/>
    <cellStyle name="Note 8 2 5 3 11 2" xfId="12996" xr:uid="{00000000-0005-0000-0000-000027320000}"/>
    <cellStyle name="Note 8 2 5 3 12" xfId="12997" xr:uid="{00000000-0005-0000-0000-000028320000}"/>
    <cellStyle name="Note 8 2 5 3 12 2" xfId="12998" xr:uid="{00000000-0005-0000-0000-000029320000}"/>
    <cellStyle name="Note 8 2 5 3 13" xfId="12999" xr:uid="{00000000-0005-0000-0000-00002A320000}"/>
    <cellStyle name="Note 8 2 5 3 13 2" xfId="13000" xr:uid="{00000000-0005-0000-0000-00002B320000}"/>
    <cellStyle name="Note 8 2 5 3 14" xfId="13001" xr:uid="{00000000-0005-0000-0000-00002C320000}"/>
    <cellStyle name="Note 8 2 5 3 14 2" xfId="13002" xr:uid="{00000000-0005-0000-0000-00002D320000}"/>
    <cellStyle name="Note 8 2 5 3 15" xfId="13003" xr:uid="{00000000-0005-0000-0000-00002E320000}"/>
    <cellStyle name="Note 8 2 5 3 15 2" xfId="13004" xr:uid="{00000000-0005-0000-0000-00002F320000}"/>
    <cellStyle name="Note 8 2 5 3 16" xfId="13005" xr:uid="{00000000-0005-0000-0000-000030320000}"/>
    <cellStyle name="Note 8 2 5 3 2" xfId="13006" xr:uid="{00000000-0005-0000-0000-000031320000}"/>
    <cellStyle name="Note 8 2 5 3 2 2" xfId="13007" xr:uid="{00000000-0005-0000-0000-000032320000}"/>
    <cellStyle name="Note 8 2 5 3 3" xfId="13008" xr:uid="{00000000-0005-0000-0000-000033320000}"/>
    <cellStyle name="Note 8 2 5 3 3 2" xfId="13009" xr:uid="{00000000-0005-0000-0000-000034320000}"/>
    <cellStyle name="Note 8 2 5 3 4" xfId="13010" xr:uid="{00000000-0005-0000-0000-000035320000}"/>
    <cellStyle name="Note 8 2 5 3 4 2" xfId="13011" xr:uid="{00000000-0005-0000-0000-000036320000}"/>
    <cellStyle name="Note 8 2 5 3 5" xfId="13012" xr:uid="{00000000-0005-0000-0000-000037320000}"/>
    <cellStyle name="Note 8 2 5 3 5 2" xfId="13013" xr:uid="{00000000-0005-0000-0000-000038320000}"/>
    <cellStyle name="Note 8 2 5 3 6" xfId="13014" xr:uid="{00000000-0005-0000-0000-000039320000}"/>
    <cellStyle name="Note 8 2 5 3 6 2" xfId="13015" xr:uid="{00000000-0005-0000-0000-00003A320000}"/>
    <cellStyle name="Note 8 2 5 3 7" xfId="13016" xr:uid="{00000000-0005-0000-0000-00003B320000}"/>
    <cellStyle name="Note 8 2 5 3 7 2" xfId="13017" xr:uid="{00000000-0005-0000-0000-00003C320000}"/>
    <cellStyle name="Note 8 2 5 3 8" xfId="13018" xr:uid="{00000000-0005-0000-0000-00003D320000}"/>
    <cellStyle name="Note 8 2 5 3 8 2" xfId="13019" xr:uid="{00000000-0005-0000-0000-00003E320000}"/>
    <cellStyle name="Note 8 2 5 3 9" xfId="13020" xr:uid="{00000000-0005-0000-0000-00003F320000}"/>
    <cellStyle name="Note 8 2 5 3 9 2" xfId="13021" xr:uid="{00000000-0005-0000-0000-000040320000}"/>
    <cellStyle name="Note 8 2 5 4" xfId="13022" xr:uid="{00000000-0005-0000-0000-000041320000}"/>
    <cellStyle name="Note 8 2 5 4 10" xfId="13023" xr:uid="{00000000-0005-0000-0000-000042320000}"/>
    <cellStyle name="Note 8 2 5 4 10 2" xfId="13024" xr:uid="{00000000-0005-0000-0000-000043320000}"/>
    <cellStyle name="Note 8 2 5 4 11" xfId="13025" xr:uid="{00000000-0005-0000-0000-000044320000}"/>
    <cellStyle name="Note 8 2 5 4 11 2" xfId="13026" xr:uid="{00000000-0005-0000-0000-000045320000}"/>
    <cellStyle name="Note 8 2 5 4 12" xfId="13027" xr:uid="{00000000-0005-0000-0000-000046320000}"/>
    <cellStyle name="Note 8 2 5 4 12 2" xfId="13028" xr:uid="{00000000-0005-0000-0000-000047320000}"/>
    <cellStyle name="Note 8 2 5 4 13" xfId="13029" xr:uid="{00000000-0005-0000-0000-000048320000}"/>
    <cellStyle name="Note 8 2 5 4 13 2" xfId="13030" xr:uid="{00000000-0005-0000-0000-000049320000}"/>
    <cellStyle name="Note 8 2 5 4 14" xfId="13031" xr:uid="{00000000-0005-0000-0000-00004A320000}"/>
    <cellStyle name="Note 8 2 5 4 14 2" xfId="13032" xr:uid="{00000000-0005-0000-0000-00004B320000}"/>
    <cellStyle name="Note 8 2 5 4 15" xfId="13033" xr:uid="{00000000-0005-0000-0000-00004C320000}"/>
    <cellStyle name="Note 8 2 5 4 15 2" xfId="13034" xr:uid="{00000000-0005-0000-0000-00004D320000}"/>
    <cellStyle name="Note 8 2 5 4 16" xfId="13035" xr:uid="{00000000-0005-0000-0000-00004E320000}"/>
    <cellStyle name="Note 8 2 5 4 2" xfId="13036" xr:uid="{00000000-0005-0000-0000-00004F320000}"/>
    <cellStyle name="Note 8 2 5 4 2 2" xfId="13037" xr:uid="{00000000-0005-0000-0000-000050320000}"/>
    <cellStyle name="Note 8 2 5 4 3" xfId="13038" xr:uid="{00000000-0005-0000-0000-000051320000}"/>
    <cellStyle name="Note 8 2 5 4 3 2" xfId="13039" xr:uid="{00000000-0005-0000-0000-000052320000}"/>
    <cellStyle name="Note 8 2 5 4 4" xfId="13040" xr:uid="{00000000-0005-0000-0000-000053320000}"/>
    <cellStyle name="Note 8 2 5 4 4 2" xfId="13041" xr:uid="{00000000-0005-0000-0000-000054320000}"/>
    <cellStyle name="Note 8 2 5 4 5" xfId="13042" xr:uid="{00000000-0005-0000-0000-000055320000}"/>
    <cellStyle name="Note 8 2 5 4 5 2" xfId="13043" xr:uid="{00000000-0005-0000-0000-000056320000}"/>
    <cellStyle name="Note 8 2 5 4 6" xfId="13044" xr:uid="{00000000-0005-0000-0000-000057320000}"/>
    <cellStyle name="Note 8 2 5 4 6 2" xfId="13045" xr:uid="{00000000-0005-0000-0000-000058320000}"/>
    <cellStyle name="Note 8 2 5 4 7" xfId="13046" xr:uid="{00000000-0005-0000-0000-000059320000}"/>
    <cellStyle name="Note 8 2 5 4 7 2" xfId="13047" xr:uid="{00000000-0005-0000-0000-00005A320000}"/>
    <cellStyle name="Note 8 2 5 4 8" xfId="13048" xr:uid="{00000000-0005-0000-0000-00005B320000}"/>
    <cellStyle name="Note 8 2 5 4 8 2" xfId="13049" xr:uid="{00000000-0005-0000-0000-00005C320000}"/>
    <cellStyle name="Note 8 2 5 4 9" xfId="13050" xr:uid="{00000000-0005-0000-0000-00005D320000}"/>
    <cellStyle name="Note 8 2 5 4 9 2" xfId="13051" xr:uid="{00000000-0005-0000-0000-00005E320000}"/>
    <cellStyle name="Note 8 2 5 5" xfId="13052" xr:uid="{00000000-0005-0000-0000-00005F320000}"/>
    <cellStyle name="Note 8 2 5 5 10" xfId="13053" xr:uid="{00000000-0005-0000-0000-000060320000}"/>
    <cellStyle name="Note 8 2 5 5 10 2" xfId="13054" xr:uid="{00000000-0005-0000-0000-000061320000}"/>
    <cellStyle name="Note 8 2 5 5 11" xfId="13055" xr:uid="{00000000-0005-0000-0000-000062320000}"/>
    <cellStyle name="Note 8 2 5 5 11 2" xfId="13056" xr:uid="{00000000-0005-0000-0000-000063320000}"/>
    <cellStyle name="Note 8 2 5 5 12" xfId="13057" xr:uid="{00000000-0005-0000-0000-000064320000}"/>
    <cellStyle name="Note 8 2 5 5 12 2" xfId="13058" xr:uid="{00000000-0005-0000-0000-000065320000}"/>
    <cellStyle name="Note 8 2 5 5 13" xfId="13059" xr:uid="{00000000-0005-0000-0000-000066320000}"/>
    <cellStyle name="Note 8 2 5 5 13 2" xfId="13060" xr:uid="{00000000-0005-0000-0000-000067320000}"/>
    <cellStyle name="Note 8 2 5 5 14" xfId="13061" xr:uid="{00000000-0005-0000-0000-000068320000}"/>
    <cellStyle name="Note 8 2 5 5 14 2" xfId="13062" xr:uid="{00000000-0005-0000-0000-000069320000}"/>
    <cellStyle name="Note 8 2 5 5 15" xfId="13063" xr:uid="{00000000-0005-0000-0000-00006A320000}"/>
    <cellStyle name="Note 8 2 5 5 2" xfId="13064" xr:uid="{00000000-0005-0000-0000-00006B320000}"/>
    <cellStyle name="Note 8 2 5 5 2 2" xfId="13065" xr:uid="{00000000-0005-0000-0000-00006C320000}"/>
    <cellStyle name="Note 8 2 5 5 3" xfId="13066" xr:uid="{00000000-0005-0000-0000-00006D320000}"/>
    <cellStyle name="Note 8 2 5 5 3 2" xfId="13067" xr:uid="{00000000-0005-0000-0000-00006E320000}"/>
    <cellStyle name="Note 8 2 5 5 4" xfId="13068" xr:uid="{00000000-0005-0000-0000-00006F320000}"/>
    <cellStyle name="Note 8 2 5 5 4 2" xfId="13069" xr:uid="{00000000-0005-0000-0000-000070320000}"/>
    <cellStyle name="Note 8 2 5 5 5" xfId="13070" xr:uid="{00000000-0005-0000-0000-000071320000}"/>
    <cellStyle name="Note 8 2 5 5 5 2" xfId="13071" xr:uid="{00000000-0005-0000-0000-000072320000}"/>
    <cellStyle name="Note 8 2 5 5 6" xfId="13072" xr:uid="{00000000-0005-0000-0000-000073320000}"/>
    <cellStyle name="Note 8 2 5 5 6 2" xfId="13073" xr:uid="{00000000-0005-0000-0000-000074320000}"/>
    <cellStyle name="Note 8 2 5 5 7" xfId="13074" xr:uid="{00000000-0005-0000-0000-000075320000}"/>
    <cellStyle name="Note 8 2 5 5 7 2" xfId="13075" xr:uid="{00000000-0005-0000-0000-000076320000}"/>
    <cellStyle name="Note 8 2 5 5 8" xfId="13076" xr:uid="{00000000-0005-0000-0000-000077320000}"/>
    <cellStyle name="Note 8 2 5 5 8 2" xfId="13077" xr:uid="{00000000-0005-0000-0000-000078320000}"/>
    <cellStyle name="Note 8 2 5 5 9" xfId="13078" xr:uid="{00000000-0005-0000-0000-000079320000}"/>
    <cellStyle name="Note 8 2 5 5 9 2" xfId="13079" xr:uid="{00000000-0005-0000-0000-00007A320000}"/>
    <cellStyle name="Note 8 2 5 6" xfId="13080" xr:uid="{00000000-0005-0000-0000-00007B320000}"/>
    <cellStyle name="Note 8 2 5 6 2" xfId="13081" xr:uid="{00000000-0005-0000-0000-00007C320000}"/>
    <cellStyle name="Note 8 2 5 7" xfId="13082" xr:uid="{00000000-0005-0000-0000-00007D320000}"/>
    <cellStyle name="Note 8 2 5 7 2" xfId="13083" xr:uid="{00000000-0005-0000-0000-00007E320000}"/>
    <cellStyle name="Note 8 2 5 8" xfId="13084" xr:uid="{00000000-0005-0000-0000-00007F320000}"/>
    <cellStyle name="Note 8 2 5 8 2" xfId="13085" xr:uid="{00000000-0005-0000-0000-000080320000}"/>
    <cellStyle name="Note 8 2 5 9" xfId="13086" xr:uid="{00000000-0005-0000-0000-000081320000}"/>
    <cellStyle name="Note 8 2 5 9 2" xfId="13087" xr:uid="{00000000-0005-0000-0000-000082320000}"/>
    <cellStyle name="Note 8 2 6" xfId="13088" xr:uid="{00000000-0005-0000-0000-000083320000}"/>
    <cellStyle name="Note 8 2 6 10" xfId="13089" xr:uid="{00000000-0005-0000-0000-000084320000}"/>
    <cellStyle name="Note 8 2 6 10 2" xfId="13090" xr:uid="{00000000-0005-0000-0000-000085320000}"/>
    <cellStyle name="Note 8 2 6 11" xfId="13091" xr:uid="{00000000-0005-0000-0000-000086320000}"/>
    <cellStyle name="Note 8 2 6 11 2" xfId="13092" xr:uid="{00000000-0005-0000-0000-000087320000}"/>
    <cellStyle name="Note 8 2 6 12" xfId="13093" xr:uid="{00000000-0005-0000-0000-000088320000}"/>
    <cellStyle name="Note 8 2 6 12 2" xfId="13094" xr:uid="{00000000-0005-0000-0000-000089320000}"/>
    <cellStyle name="Note 8 2 6 13" xfId="13095" xr:uid="{00000000-0005-0000-0000-00008A320000}"/>
    <cellStyle name="Note 8 2 6 13 2" xfId="13096" xr:uid="{00000000-0005-0000-0000-00008B320000}"/>
    <cellStyle name="Note 8 2 6 14" xfId="13097" xr:uid="{00000000-0005-0000-0000-00008C320000}"/>
    <cellStyle name="Note 8 2 6 14 2" xfId="13098" xr:uid="{00000000-0005-0000-0000-00008D320000}"/>
    <cellStyle name="Note 8 2 6 15" xfId="13099" xr:uid="{00000000-0005-0000-0000-00008E320000}"/>
    <cellStyle name="Note 8 2 6 15 2" xfId="13100" xr:uid="{00000000-0005-0000-0000-00008F320000}"/>
    <cellStyle name="Note 8 2 6 16" xfId="13101" xr:uid="{00000000-0005-0000-0000-000090320000}"/>
    <cellStyle name="Note 8 2 6 16 2" xfId="13102" xr:uid="{00000000-0005-0000-0000-000091320000}"/>
    <cellStyle name="Note 8 2 6 17" xfId="13103" xr:uid="{00000000-0005-0000-0000-000092320000}"/>
    <cellStyle name="Note 8 2 6 17 2" xfId="13104" xr:uid="{00000000-0005-0000-0000-000093320000}"/>
    <cellStyle name="Note 8 2 6 18" xfId="13105" xr:uid="{00000000-0005-0000-0000-000094320000}"/>
    <cellStyle name="Note 8 2 6 18 2" xfId="13106" xr:uid="{00000000-0005-0000-0000-000095320000}"/>
    <cellStyle name="Note 8 2 6 19" xfId="13107" xr:uid="{00000000-0005-0000-0000-000096320000}"/>
    <cellStyle name="Note 8 2 6 2" xfId="13108" xr:uid="{00000000-0005-0000-0000-000097320000}"/>
    <cellStyle name="Note 8 2 6 2 10" xfId="13109" xr:uid="{00000000-0005-0000-0000-000098320000}"/>
    <cellStyle name="Note 8 2 6 2 10 2" xfId="13110" xr:uid="{00000000-0005-0000-0000-000099320000}"/>
    <cellStyle name="Note 8 2 6 2 11" xfId="13111" xr:uid="{00000000-0005-0000-0000-00009A320000}"/>
    <cellStyle name="Note 8 2 6 2 11 2" xfId="13112" xr:uid="{00000000-0005-0000-0000-00009B320000}"/>
    <cellStyle name="Note 8 2 6 2 12" xfId="13113" xr:uid="{00000000-0005-0000-0000-00009C320000}"/>
    <cellStyle name="Note 8 2 6 2 12 2" xfId="13114" xr:uid="{00000000-0005-0000-0000-00009D320000}"/>
    <cellStyle name="Note 8 2 6 2 13" xfId="13115" xr:uid="{00000000-0005-0000-0000-00009E320000}"/>
    <cellStyle name="Note 8 2 6 2 13 2" xfId="13116" xr:uid="{00000000-0005-0000-0000-00009F320000}"/>
    <cellStyle name="Note 8 2 6 2 14" xfId="13117" xr:uid="{00000000-0005-0000-0000-0000A0320000}"/>
    <cellStyle name="Note 8 2 6 2 14 2" xfId="13118" xr:uid="{00000000-0005-0000-0000-0000A1320000}"/>
    <cellStyle name="Note 8 2 6 2 15" xfId="13119" xr:uid="{00000000-0005-0000-0000-0000A2320000}"/>
    <cellStyle name="Note 8 2 6 2 15 2" xfId="13120" xr:uid="{00000000-0005-0000-0000-0000A3320000}"/>
    <cellStyle name="Note 8 2 6 2 16" xfId="13121" xr:uid="{00000000-0005-0000-0000-0000A4320000}"/>
    <cellStyle name="Note 8 2 6 2 16 2" xfId="13122" xr:uid="{00000000-0005-0000-0000-0000A5320000}"/>
    <cellStyle name="Note 8 2 6 2 17" xfId="13123" xr:uid="{00000000-0005-0000-0000-0000A6320000}"/>
    <cellStyle name="Note 8 2 6 2 17 2" xfId="13124" xr:uid="{00000000-0005-0000-0000-0000A7320000}"/>
    <cellStyle name="Note 8 2 6 2 18" xfId="13125" xr:uid="{00000000-0005-0000-0000-0000A8320000}"/>
    <cellStyle name="Note 8 2 6 2 2" xfId="13126" xr:uid="{00000000-0005-0000-0000-0000A9320000}"/>
    <cellStyle name="Note 8 2 6 2 2 2" xfId="13127" xr:uid="{00000000-0005-0000-0000-0000AA320000}"/>
    <cellStyle name="Note 8 2 6 2 3" xfId="13128" xr:uid="{00000000-0005-0000-0000-0000AB320000}"/>
    <cellStyle name="Note 8 2 6 2 3 2" xfId="13129" xr:uid="{00000000-0005-0000-0000-0000AC320000}"/>
    <cellStyle name="Note 8 2 6 2 4" xfId="13130" xr:uid="{00000000-0005-0000-0000-0000AD320000}"/>
    <cellStyle name="Note 8 2 6 2 4 2" xfId="13131" xr:uid="{00000000-0005-0000-0000-0000AE320000}"/>
    <cellStyle name="Note 8 2 6 2 5" xfId="13132" xr:uid="{00000000-0005-0000-0000-0000AF320000}"/>
    <cellStyle name="Note 8 2 6 2 5 2" xfId="13133" xr:uid="{00000000-0005-0000-0000-0000B0320000}"/>
    <cellStyle name="Note 8 2 6 2 6" xfId="13134" xr:uid="{00000000-0005-0000-0000-0000B1320000}"/>
    <cellStyle name="Note 8 2 6 2 6 2" xfId="13135" xr:uid="{00000000-0005-0000-0000-0000B2320000}"/>
    <cellStyle name="Note 8 2 6 2 7" xfId="13136" xr:uid="{00000000-0005-0000-0000-0000B3320000}"/>
    <cellStyle name="Note 8 2 6 2 7 2" xfId="13137" xr:uid="{00000000-0005-0000-0000-0000B4320000}"/>
    <cellStyle name="Note 8 2 6 2 8" xfId="13138" xr:uid="{00000000-0005-0000-0000-0000B5320000}"/>
    <cellStyle name="Note 8 2 6 2 8 2" xfId="13139" xr:uid="{00000000-0005-0000-0000-0000B6320000}"/>
    <cellStyle name="Note 8 2 6 2 9" xfId="13140" xr:uid="{00000000-0005-0000-0000-0000B7320000}"/>
    <cellStyle name="Note 8 2 6 2 9 2" xfId="13141" xr:uid="{00000000-0005-0000-0000-0000B8320000}"/>
    <cellStyle name="Note 8 2 6 3" xfId="13142" xr:uid="{00000000-0005-0000-0000-0000B9320000}"/>
    <cellStyle name="Note 8 2 6 3 10" xfId="13143" xr:uid="{00000000-0005-0000-0000-0000BA320000}"/>
    <cellStyle name="Note 8 2 6 3 10 2" xfId="13144" xr:uid="{00000000-0005-0000-0000-0000BB320000}"/>
    <cellStyle name="Note 8 2 6 3 11" xfId="13145" xr:uid="{00000000-0005-0000-0000-0000BC320000}"/>
    <cellStyle name="Note 8 2 6 3 11 2" xfId="13146" xr:uid="{00000000-0005-0000-0000-0000BD320000}"/>
    <cellStyle name="Note 8 2 6 3 12" xfId="13147" xr:uid="{00000000-0005-0000-0000-0000BE320000}"/>
    <cellStyle name="Note 8 2 6 3 12 2" xfId="13148" xr:uid="{00000000-0005-0000-0000-0000BF320000}"/>
    <cellStyle name="Note 8 2 6 3 13" xfId="13149" xr:uid="{00000000-0005-0000-0000-0000C0320000}"/>
    <cellStyle name="Note 8 2 6 3 13 2" xfId="13150" xr:uid="{00000000-0005-0000-0000-0000C1320000}"/>
    <cellStyle name="Note 8 2 6 3 14" xfId="13151" xr:uid="{00000000-0005-0000-0000-0000C2320000}"/>
    <cellStyle name="Note 8 2 6 3 14 2" xfId="13152" xr:uid="{00000000-0005-0000-0000-0000C3320000}"/>
    <cellStyle name="Note 8 2 6 3 15" xfId="13153" xr:uid="{00000000-0005-0000-0000-0000C4320000}"/>
    <cellStyle name="Note 8 2 6 3 15 2" xfId="13154" xr:uid="{00000000-0005-0000-0000-0000C5320000}"/>
    <cellStyle name="Note 8 2 6 3 16" xfId="13155" xr:uid="{00000000-0005-0000-0000-0000C6320000}"/>
    <cellStyle name="Note 8 2 6 3 2" xfId="13156" xr:uid="{00000000-0005-0000-0000-0000C7320000}"/>
    <cellStyle name="Note 8 2 6 3 2 2" xfId="13157" xr:uid="{00000000-0005-0000-0000-0000C8320000}"/>
    <cellStyle name="Note 8 2 6 3 3" xfId="13158" xr:uid="{00000000-0005-0000-0000-0000C9320000}"/>
    <cellStyle name="Note 8 2 6 3 3 2" xfId="13159" xr:uid="{00000000-0005-0000-0000-0000CA320000}"/>
    <cellStyle name="Note 8 2 6 3 4" xfId="13160" xr:uid="{00000000-0005-0000-0000-0000CB320000}"/>
    <cellStyle name="Note 8 2 6 3 4 2" xfId="13161" xr:uid="{00000000-0005-0000-0000-0000CC320000}"/>
    <cellStyle name="Note 8 2 6 3 5" xfId="13162" xr:uid="{00000000-0005-0000-0000-0000CD320000}"/>
    <cellStyle name="Note 8 2 6 3 5 2" xfId="13163" xr:uid="{00000000-0005-0000-0000-0000CE320000}"/>
    <cellStyle name="Note 8 2 6 3 6" xfId="13164" xr:uid="{00000000-0005-0000-0000-0000CF320000}"/>
    <cellStyle name="Note 8 2 6 3 6 2" xfId="13165" xr:uid="{00000000-0005-0000-0000-0000D0320000}"/>
    <cellStyle name="Note 8 2 6 3 7" xfId="13166" xr:uid="{00000000-0005-0000-0000-0000D1320000}"/>
    <cellStyle name="Note 8 2 6 3 7 2" xfId="13167" xr:uid="{00000000-0005-0000-0000-0000D2320000}"/>
    <cellStyle name="Note 8 2 6 3 8" xfId="13168" xr:uid="{00000000-0005-0000-0000-0000D3320000}"/>
    <cellStyle name="Note 8 2 6 3 8 2" xfId="13169" xr:uid="{00000000-0005-0000-0000-0000D4320000}"/>
    <cellStyle name="Note 8 2 6 3 9" xfId="13170" xr:uid="{00000000-0005-0000-0000-0000D5320000}"/>
    <cellStyle name="Note 8 2 6 3 9 2" xfId="13171" xr:uid="{00000000-0005-0000-0000-0000D6320000}"/>
    <cellStyle name="Note 8 2 6 4" xfId="13172" xr:uid="{00000000-0005-0000-0000-0000D7320000}"/>
    <cellStyle name="Note 8 2 6 4 10" xfId="13173" xr:uid="{00000000-0005-0000-0000-0000D8320000}"/>
    <cellStyle name="Note 8 2 6 4 10 2" xfId="13174" xr:uid="{00000000-0005-0000-0000-0000D9320000}"/>
    <cellStyle name="Note 8 2 6 4 11" xfId="13175" xr:uid="{00000000-0005-0000-0000-0000DA320000}"/>
    <cellStyle name="Note 8 2 6 4 11 2" xfId="13176" xr:uid="{00000000-0005-0000-0000-0000DB320000}"/>
    <cellStyle name="Note 8 2 6 4 12" xfId="13177" xr:uid="{00000000-0005-0000-0000-0000DC320000}"/>
    <cellStyle name="Note 8 2 6 4 12 2" xfId="13178" xr:uid="{00000000-0005-0000-0000-0000DD320000}"/>
    <cellStyle name="Note 8 2 6 4 13" xfId="13179" xr:uid="{00000000-0005-0000-0000-0000DE320000}"/>
    <cellStyle name="Note 8 2 6 4 13 2" xfId="13180" xr:uid="{00000000-0005-0000-0000-0000DF320000}"/>
    <cellStyle name="Note 8 2 6 4 14" xfId="13181" xr:uid="{00000000-0005-0000-0000-0000E0320000}"/>
    <cellStyle name="Note 8 2 6 4 14 2" xfId="13182" xr:uid="{00000000-0005-0000-0000-0000E1320000}"/>
    <cellStyle name="Note 8 2 6 4 15" xfId="13183" xr:uid="{00000000-0005-0000-0000-0000E2320000}"/>
    <cellStyle name="Note 8 2 6 4 15 2" xfId="13184" xr:uid="{00000000-0005-0000-0000-0000E3320000}"/>
    <cellStyle name="Note 8 2 6 4 16" xfId="13185" xr:uid="{00000000-0005-0000-0000-0000E4320000}"/>
    <cellStyle name="Note 8 2 6 4 2" xfId="13186" xr:uid="{00000000-0005-0000-0000-0000E5320000}"/>
    <cellStyle name="Note 8 2 6 4 2 2" xfId="13187" xr:uid="{00000000-0005-0000-0000-0000E6320000}"/>
    <cellStyle name="Note 8 2 6 4 3" xfId="13188" xr:uid="{00000000-0005-0000-0000-0000E7320000}"/>
    <cellStyle name="Note 8 2 6 4 3 2" xfId="13189" xr:uid="{00000000-0005-0000-0000-0000E8320000}"/>
    <cellStyle name="Note 8 2 6 4 4" xfId="13190" xr:uid="{00000000-0005-0000-0000-0000E9320000}"/>
    <cellStyle name="Note 8 2 6 4 4 2" xfId="13191" xr:uid="{00000000-0005-0000-0000-0000EA320000}"/>
    <cellStyle name="Note 8 2 6 4 5" xfId="13192" xr:uid="{00000000-0005-0000-0000-0000EB320000}"/>
    <cellStyle name="Note 8 2 6 4 5 2" xfId="13193" xr:uid="{00000000-0005-0000-0000-0000EC320000}"/>
    <cellStyle name="Note 8 2 6 4 6" xfId="13194" xr:uid="{00000000-0005-0000-0000-0000ED320000}"/>
    <cellStyle name="Note 8 2 6 4 6 2" xfId="13195" xr:uid="{00000000-0005-0000-0000-0000EE320000}"/>
    <cellStyle name="Note 8 2 6 4 7" xfId="13196" xr:uid="{00000000-0005-0000-0000-0000EF320000}"/>
    <cellStyle name="Note 8 2 6 4 7 2" xfId="13197" xr:uid="{00000000-0005-0000-0000-0000F0320000}"/>
    <cellStyle name="Note 8 2 6 4 8" xfId="13198" xr:uid="{00000000-0005-0000-0000-0000F1320000}"/>
    <cellStyle name="Note 8 2 6 4 8 2" xfId="13199" xr:uid="{00000000-0005-0000-0000-0000F2320000}"/>
    <cellStyle name="Note 8 2 6 4 9" xfId="13200" xr:uid="{00000000-0005-0000-0000-0000F3320000}"/>
    <cellStyle name="Note 8 2 6 4 9 2" xfId="13201" xr:uid="{00000000-0005-0000-0000-0000F4320000}"/>
    <cellStyle name="Note 8 2 6 5" xfId="13202" xr:uid="{00000000-0005-0000-0000-0000F5320000}"/>
    <cellStyle name="Note 8 2 6 5 10" xfId="13203" xr:uid="{00000000-0005-0000-0000-0000F6320000}"/>
    <cellStyle name="Note 8 2 6 5 10 2" xfId="13204" xr:uid="{00000000-0005-0000-0000-0000F7320000}"/>
    <cellStyle name="Note 8 2 6 5 11" xfId="13205" xr:uid="{00000000-0005-0000-0000-0000F8320000}"/>
    <cellStyle name="Note 8 2 6 5 11 2" xfId="13206" xr:uid="{00000000-0005-0000-0000-0000F9320000}"/>
    <cellStyle name="Note 8 2 6 5 12" xfId="13207" xr:uid="{00000000-0005-0000-0000-0000FA320000}"/>
    <cellStyle name="Note 8 2 6 5 12 2" xfId="13208" xr:uid="{00000000-0005-0000-0000-0000FB320000}"/>
    <cellStyle name="Note 8 2 6 5 13" xfId="13209" xr:uid="{00000000-0005-0000-0000-0000FC320000}"/>
    <cellStyle name="Note 8 2 6 5 13 2" xfId="13210" xr:uid="{00000000-0005-0000-0000-0000FD320000}"/>
    <cellStyle name="Note 8 2 6 5 14" xfId="13211" xr:uid="{00000000-0005-0000-0000-0000FE320000}"/>
    <cellStyle name="Note 8 2 6 5 14 2" xfId="13212" xr:uid="{00000000-0005-0000-0000-0000FF320000}"/>
    <cellStyle name="Note 8 2 6 5 15" xfId="13213" xr:uid="{00000000-0005-0000-0000-000000330000}"/>
    <cellStyle name="Note 8 2 6 5 2" xfId="13214" xr:uid="{00000000-0005-0000-0000-000001330000}"/>
    <cellStyle name="Note 8 2 6 5 2 2" xfId="13215" xr:uid="{00000000-0005-0000-0000-000002330000}"/>
    <cellStyle name="Note 8 2 6 5 3" xfId="13216" xr:uid="{00000000-0005-0000-0000-000003330000}"/>
    <cellStyle name="Note 8 2 6 5 3 2" xfId="13217" xr:uid="{00000000-0005-0000-0000-000004330000}"/>
    <cellStyle name="Note 8 2 6 5 4" xfId="13218" xr:uid="{00000000-0005-0000-0000-000005330000}"/>
    <cellStyle name="Note 8 2 6 5 4 2" xfId="13219" xr:uid="{00000000-0005-0000-0000-000006330000}"/>
    <cellStyle name="Note 8 2 6 5 5" xfId="13220" xr:uid="{00000000-0005-0000-0000-000007330000}"/>
    <cellStyle name="Note 8 2 6 5 5 2" xfId="13221" xr:uid="{00000000-0005-0000-0000-000008330000}"/>
    <cellStyle name="Note 8 2 6 5 6" xfId="13222" xr:uid="{00000000-0005-0000-0000-000009330000}"/>
    <cellStyle name="Note 8 2 6 5 6 2" xfId="13223" xr:uid="{00000000-0005-0000-0000-00000A330000}"/>
    <cellStyle name="Note 8 2 6 5 7" xfId="13224" xr:uid="{00000000-0005-0000-0000-00000B330000}"/>
    <cellStyle name="Note 8 2 6 5 7 2" xfId="13225" xr:uid="{00000000-0005-0000-0000-00000C330000}"/>
    <cellStyle name="Note 8 2 6 5 8" xfId="13226" xr:uid="{00000000-0005-0000-0000-00000D330000}"/>
    <cellStyle name="Note 8 2 6 5 8 2" xfId="13227" xr:uid="{00000000-0005-0000-0000-00000E330000}"/>
    <cellStyle name="Note 8 2 6 5 9" xfId="13228" xr:uid="{00000000-0005-0000-0000-00000F330000}"/>
    <cellStyle name="Note 8 2 6 5 9 2" xfId="13229" xr:uid="{00000000-0005-0000-0000-000010330000}"/>
    <cellStyle name="Note 8 2 6 6" xfId="13230" xr:uid="{00000000-0005-0000-0000-000011330000}"/>
    <cellStyle name="Note 8 2 6 6 2" xfId="13231" xr:uid="{00000000-0005-0000-0000-000012330000}"/>
    <cellStyle name="Note 8 2 6 7" xfId="13232" xr:uid="{00000000-0005-0000-0000-000013330000}"/>
    <cellStyle name="Note 8 2 6 7 2" xfId="13233" xr:uid="{00000000-0005-0000-0000-000014330000}"/>
    <cellStyle name="Note 8 2 6 8" xfId="13234" xr:uid="{00000000-0005-0000-0000-000015330000}"/>
    <cellStyle name="Note 8 2 6 8 2" xfId="13235" xr:uid="{00000000-0005-0000-0000-000016330000}"/>
    <cellStyle name="Note 8 2 6 9" xfId="13236" xr:uid="{00000000-0005-0000-0000-000017330000}"/>
    <cellStyle name="Note 8 2 6 9 2" xfId="13237" xr:uid="{00000000-0005-0000-0000-000018330000}"/>
    <cellStyle name="Note 8 2 7" xfId="13238" xr:uid="{00000000-0005-0000-0000-000019330000}"/>
    <cellStyle name="Note 8 2 7 10" xfId="13239" xr:uid="{00000000-0005-0000-0000-00001A330000}"/>
    <cellStyle name="Note 8 2 7 10 2" xfId="13240" xr:uid="{00000000-0005-0000-0000-00001B330000}"/>
    <cellStyle name="Note 8 2 7 11" xfId="13241" xr:uid="{00000000-0005-0000-0000-00001C330000}"/>
    <cellStyle name="Note 8 2 7 11 2" xfId="13242" xr:uid="{00000000-0005-0000-0000-00001D330000}"/>
    <cellStyle name="Note 8 2 7 12" xfId="13243" xr:uid="{00000000-0005-0000-0000-00001E330000}"/>
    <cellStyle name="Note 8 2 7 12 2" xfId="13244" xr:uid="{00000000-0005-0000-0000-00001F330000}"/>
    <cellStyle name="Note 8 2 7 13" xfId="13245" xr:uid="{00000000-0005-0000-0000-000020330000}"/>
    <cellStyle name="Note 8 2 7 13 2" xfId="13246" xr:uid="{00000000-0005-0000-0000-000021330000}"/>
    <cellStyle name="Note 8 2 7 14" xfId="13247" xr:uid="{00000000-0005-0000-0000-000022330000}"/>
    <cellStyle name="Note 8 2 7 14 2" xfId="13248" xr:uid="{00000000-0005-0000-0000-000023330000}"/>
    <cellStyle name="Note 8 2 7 15" xfId="13249" xr:uid="{00000000-0005-0000-0000-000024330000}"/>
    <cellStyle name="Note 8 2 7 15 2" xfId="13250" xr:uid="{00000000-0005-0000-0000-000025330000}"/>
    <cellStyle name="Note 8 2 7 16" xfId="13251" xr:uid="{00000000-0005-0000-0000-000026330000}"/>
    <cellStyle name="Note 8 2 7 16 2" xfId="13252" xr:uid="{00000000-0005-0000-0000-000027330000}"/>
    <cellStyle name="Note 8 2 7 17" xfId="13253" xr:uid="{00000000-0005-0000-0000-000028330000}"/>
    <cellStyle name="Note 8 2 7 17 2" xfId="13254" xr:uid="{00000000-0005-0000-0000-000029330000}"/>
    <cellStyle name="Note 8 2 7 18" xfId="13255" xr:uid="{00000000-0005-0000-0000-00002A330000}"/>
    <cellStyle name="Note 8 2 7 2" xfId="13256" xr:uid="{00000000-0005-0000-0000-00002B330000}"/>
    <cellStyle name="Note 8 2 7 2 10" xfId="13257" xr:uid="{00000000-0005-0000-0000-00002C330000}"/>
    <cellStyle name="Note 8 2 7 2 10 2" xfId="13258" xr:uid="{00000000-0005-0000-0000-00002D330000}"/>
    <cellStyle name="Note 8 2 7 2 11" xfId="13259" xr:uid="{00000000-0005-0000-0000-00002E330000}"/>
    <cellStyle name="Note 8 2 7 2 11 2" xfId="13260" xr:uid="{00000000-0005-0000-0000-00002F330000}"/>
    <cellStyle name="Note 8 2 7 2 12" xfId="13261" xr:uid="{00000000-0005-0000-0000-000030330000}"/>
    <cellStyle name="Note 8 2 7 2 12 2" xfId="13262" xr:uid="{00000000-0005-0000-0000-000031330000}"/>
    <cellStyle name="Note 8 2 7 2 13" xfId="13263" xr:uid="{00000000-0005-0000-0000-000032330000}"/>
    <cellStyle name="Note 8 2 7 2 13 2" xfId="13264" xr:uid="{00000000-0005-0000-0000-000033330000}"/>
    <cellStyle name="Note 8 2 7 2 14" xfId="13265" xr:uid="{00000000-0005-0000-0000-000034330000}"/>
    <cellStyle name="Note 8 2 7 2 14 2" xfId="13266" xr:uid="{00000000-0005-0000-0000-000035330000}"/>
    <cellStyle name="Note 8 2 7 2 15" xfId="13267" xr:uid="{00000000-0005-0000-0000-000036330000}"/>
    <cellStyle name="Note 8 2 7 2 15 2" xfId="13268" xr:uid="{00000000-0005-0000-0000-000037330000}"/>
    <cellStyle name="Note 8 2 7 2 16" xfId="13269" xr:uid="{00000000-0005-0000-0000-000038330000}"/>
    <cellStyle name="Note 8 2 7 2 16 2" xfId="13270" xr:uid="{00000000-0005-0000-0000-000039330000}"/>
    <cellStyle name="Note 8 2 7 2 17" xfId="13271" xr:uid="{00000000-0005-0000-0000-00003A330000}"/>
    <cellStyle name="Note 8 2 7 2 17 2" xfId="13272" xr:uid="{00000000-0005-0000-0000-00003B330000}"/>
    <cellStyle name="Note 8 2 7 2 18" xfId="13273" xr:uid="{00000000-0005-0000-0000-00003C330000}"/>
    <cellStyle name="Note 8 2 7 2 2" xfId="13274" xr:uid="{00000000-0005-0000-0000-00003D330000}"/>
    <cellStyle name="Note 8 2 7 2 2 2" xfId="13275" xr:uid="{00000000-0005-0000-0000-00003E330000}"/>
    <cellStyle name="Note 8 2 7 2 3" xfId="13276" xr:uid="{00000000-0005-0000-0000-00003F330000}"/>
    <cellStyle name="Note 8 2 7 2 3 2" xfId="13277" xr:uid="{00000000-0005-0000-0000-000040330000}"/>
    <cellStyle name="Note 8 2 7 2 4" xfId="13278" xr:uid="{00000000-0005-0000-0000-000041330000}"/>
    <cellStyle name="Note 8 2 7 2 4 2" xfId="13279" xr:uid="{00000000-0005-0000-0000-000042330000}"/>
    <cellStyle name="Note 8 2 7 2 5" xfId="13280" xr:uid="{00000000-0005-0000-0000-000043330000}"/>
    <cellStyle name="Note 8 2 7 2 5 2" xfId="13281" xr:uid="{00000000-0005-0000-0000-000044330000}"/>
    <cellStyle name="Note 8 2 7 2 6" xfId="13282" xr:uid="{00000000-0005-0000-0000-000045330000}"/>
    <cellStyle name="Note 8 2 7 2 6 2" xfId="13283" xr:uid="{00000000-0005-0000-0000-000046330000}"/>
    <cellStyle name="Note 8 2 7 2 7" xfId="13284" xr:uid="{00000000-0005-0000-0000-000047330000}"/>
    <cellStyle name="Note 8 2 7 2 7 2" xfId="13285" xr:uid="{00000000-0005-0000-0000-000048330000}"/>
    <cellStyle name="Note 8 2 7 2 8" xfId="13286" xr:uid="{00000000-0005-0000-0000-000049330000}"/>
    <cellStyle name="Note 8 2 7 2 8 2" xfId="13287" xr:uid="{00000000-0005-0000-0000-00004A330000}"/>
    <cellStyle name="Note 8 2 7 2 9" xfId="13288" xr:uid="{00000000-0005-0000-0000-00004B330000}"/>
    <cellStyle name="Note 8 2 7 2 9 2" xfId="13289" xr:uid="{00000000-0005-0000-0000-00004C330000}"/>
    <cellStyle name="Note 8 2 7 3" xfId="13290" xr:uid="{00000000-0005-0000-0000-00004D330000}"/>
    <cellStyle name="Note 8 2 7 3 10" xfId="13291" xr:uid="{00000000-0005-0000-0000-00004E330000}"/>
    <cellStyle name="Note 8 2 7 3 10 2" xfId="13292" xr:uid="{00000000-0005-0000-0000-00004F330000}"/>
    <cellStyle name="Note 8 2 7 3 11" xfId="13293" xr:uid="{00000000-0005-0000-0000-000050330000}"/>
    <cellStyle name="Note 8 2 7 3 11 2" xfId="13294" xr:uid="{00000000-0005-0000-0000-000051330000}"/>
    <cellStyle name="Note 8 2 7 3 12" xfId="13295" xr:uid="{00000000-0005-0000-0000-000052330000}"/>
    <cellStyle name="Note 8 2 7 3 12 2" xfId="13296" xr:uid="{00000000-0005-0000-0000-000053330000}"/>
    <cellStyle name="Note 8 2 7 3 13" xfId="13297" xr:uid="{00000000-0005-0000-0000-000054330000}"/>
    <cellStyle name="Note 8 2 7 3 13 2" xfId="13298" xr:uid="{00000000-0005-0000-0000-000055330000}"/>
    <cellStyle name="Note 8 2 7 3 14" xfId="13299" xr:uid="{00000000-0005-0000-0000-000056330000}"/>
    <cellStyle name="Note 8 2 7 3 14 2" xfId="13300" xr:uid="{00000000-0005-0000-0000-000057330000}"/>
    <cellStyle name="Note 8 2 7 3 15" xfId="13301" xr:uid="{00000000-0005-0000-0000-000058330000}"/>
    <cellStyle name="Note 8 2 7 3 15 2" xfId="13302" xr:uid="{00000000-0005-0000-0000-000059330000}"/>
    <cellStyle name="Note 8 2 7 3 16" xfId="13303" xr:uid="{00000000-0005-0000-0000-00005A330000}"/>
    <cellStyle name="Note 8 2 7 3 2" xfId="13304" xr:uid="{00000000-0005-0000-0000-00005B330000}"/>
    <cellStyle name="Note 8 2 7 3 2 2" xfId="13305" xr:uid="{00000000-0005-0000-0000-00005C330000}"/>
    <cellStyle name="Note 8 2 7 3 3" xfId="13306" xr:uid="{00000000-0005-0000-0000-00005D330000}"/>
    <cellStyle name="Note 8 2 7 3 3 2" xfId="13307" xr:uid="{00000000-0005-0000-0000-00005E330000}"/>
    <cellStyle name="Note 8 2 7 3 4" xfId="13308" xr:uid="{00000000-0005-0000-0000-00005F330000}"/>
    <cellStyle name="Note 8 2 7 3 4 2" xfId="13309" xr:uid="{00000000-0005-0000-0000-000060330000}"/>
    <cellStyle name="Note 8 2 7 3 5" xfId="13310" xr:uid="{00000000-0005-0000-0000-000061330000}"/>
    <cellStyle name="Note 8 2 7 3 5 2" xfId="13311" xr:uid="{00000000-0005-0000-0000-000062330000}"/>
    <cellStyle name="Note 8 2 7 3 6" xfId="13312" xr:uid="{00000000-0005-0000-0000-000063330000}"/>
    <cellStyle name="Note 8 2 7 3 6 2" xfId="13313" xr:uid="{00000000-0005-0000-0000-000064330000}"/>
    <cellStyle name="Note 8 2 7 3 7" xfId="13314" xr:uid="{00000000-0005-0000-0000-000065330000}"/>
    <cellStyle name="Note 8 2 7 3 7 2" xfId="13315" xr:uid="{00000000-0005-0000-0000-000066330000}"/>
    <cellStyle name="Note 8 2 7 3 8" xfId="13316" xr:uid="{00000000-0005-0000-0000-000067330000}"/>
    <cellStyle name="Note 8 2 7 3 8 2" xfId="13317" xr:uid="{00000000-0005-0000-0000-000068330000}"/>
    <cellStyle name="Note 8 2 7 3 9" xfId="13318" xr:uid="{00000000-0005-0000-0000-000069330000}"/>
    <cellStyle name="Note 8 2 7 3 9 2" xfId="13319" xr:uid="{00000000-0005-0000-0000-00006A330000}"/>
    <cellStyle name="Note 8 2 7 4" xfId="13320" xr:uid="{00000000-0005-0000-0000-00006B330000}"/>
    <cellStyle name="Note 8 2 7 4 10" xfId="13321" xr:uid="{00000000-0005-0000-0000-00006C330000}"/>
    <cellStyle name="Note 8 2 7 4 10 2" xfId="13322" xr:uid="{00000000-0005-0000-0000-00006D330000}"/>
    <cellStyle name="Note 8 2 7 4 11" xfId="13323" xr:uid="{00000000-0005-0000-0000-00006E330000}"/>
    <cellStyle name="Note 8 2 7 4 11 2" xfId="13324" xr:uid="{00000000-0005-0000-0000-00006F330000}"/>
    <cellStyle name="Note 8 2 7 4 12" xfId="13325" xr:uid="{00000000-0005-0000-0000-000070330000}"/>
    <cellStyle name="Note 8 2 7 4 12 2" xfId="13326" xr:uid="{00000000-0005-0000-0000-000071330000}"/>
    <cellStyle name="Note 8 2 7 4 13" xfId="13327" xr:uid="{00000000-0005-0000-0000-000072330000}"/>
    <cellStyle name="Note 8 2 7 4 13 2" xfId="13328" xr:uid="{00000000-0005-0000-0000-000073330000}"/>
    <cellStyle name="Note 8 2 7 4 14" xfId="13329" xr:uid="{00000000-0005-0000-0000-000074330000}"/>
    <cellStyle name="Note 8 2 7 4 14 2" xfId="13330" xr:uid="{00000000-0005-0000-0000-000075330000}"/>
    <cellStyle name="Note 8 2 7 4 15" xfId="13331" xr:uid="{00000000-0005-0000-0000-000076330000}"/>
    <cellStyle name="Note 8 2 7 4 15 2" xfId="13332" xr:uid="{00000000-0005-0000-0000-000077330000}"/>
    <cellStyle name="Note 8 2 7 4 16" xfId="13333" xr:uid="{00000000-0005-0000-0000-000078330000}"/>
    <cellStyle name="Note 8 2 7 4 2" xfId="13334" xr:uid="{00000000-0005-0000-0000-000079330000}"/>
    <cellStyle name="Note 8 2 7 4 2 2" xfId="13335" xr:uid="{00000000-0005-0000-0000-00007A330000}"/>
    <cellStyle name="Note 8 2 7 4 3" xfId="13336" xr:uid="{00000000-0005-0000-0000-00007B330000}"/>
    <cellStyle name="Note 8 2 7 4 3 2" xfId="13337" xr:uid="{00000000-0005-0000-0000-00007C330000}"/>
    <cellStyle name="Note 8 2 7 4 4" xfId="13338" xr:uid="{00000000-0005-0000-0000-00007D330000}"/>
    <cellStyle name="Note 8 2 7 4 4 2" xfId="13339" xr:uid="{00000000-0005-0000-0000-00007E330000}"/>
    <cellStyle name="Note 8 2 7 4 5" xfId="13340" xr:uid="{00000000-0005-0000-0000-00007F330000}"/>
    <cellStyle name="Note 8 2 7 4 5 2" xfId="13341" xr:uid="{00000000-0005-0000-0000-000080330000}"/>
    <cellStyle name="Note 8 2 7 4 6" xfId="13342" xr:uid="{00000000-0005-0000-0000-000081330000}"/>
    <cellStyle name="Note 8 2 7 4 6 2" xfId="13343" xr:uid="{00000000-0005-0000-0000-000082330000}"/>
    <cellStyle name="Note 8 2 7 4 7" xfId="13344" xr:uid="{00000000-0005-0000-0000-000083330000}"/>
    <cellStyle name="Note 8 2 7 4 7 2" xfId="13345" xr:uid="{00000000-0005-0000-0000-000084330000}"/>
    <cellStyle name="Note 8 2 7 4 8" xfId="13346" xr:uid="{00000000-0005-0000-0000-000085330000}"/>
    <cellStyle name="Note 8 2 7 4 8 2" xfId="13347" xr:uid="{00000000-0005-0000-0000-000086330000}"/>
    <cellStyle name="Note 8 2 7 4 9" xfId="13348" xr:uid="{00000000-0005-0000-0000-000087330000}"/>
    <cellStyle name="Note 8 2 7 4 9 2" xfId="13349" xr:uid="{00000000-0005-0000-0000-000088330000}"/>
    <cellStyle name="Note 8 2 7 5" xfId="13350" xr:uid="{00000000-0005-0000-0000-000089330000}"/>
    <cellStyle name="Note 8 2 7 5 10" xfId="13351" xr:uid="{00000000-0005-0000-0000-00008A330000}"/>
    <cellStyle name="Note 8 2 7 5 10 2" xfId="13352" xr:uid="{00000000-0005-0000-0000-00008B330000}"/>
    <cellStyle name="Note 8 2 7 5 11" xfId="13353" xr:uid="{00000000-0005-0000-0000-00008C330000}"/>
    <cellStyle name="Note 8 2 7 5 11 2" xfId="13354" xr:uid="{00000000-0005-0000-0000-00008D330000}"/>
    <cellStyle name="Note 8 2 7 5 12" xfId="13355" xr:uid="{00000000-0005-0000-0000-00008E330000}"/>
    <cellStyle name="Note 8 2 7 5 12 2" xfId="13356" xr:uid="{00000000-0005-0000-0000-00008F330000}"/>
    <cellStyle name="Note 8 2 7 5 13" xfId="13357" xr:uid="{00000000-0005-0000-0000-000090330000}"/>
    <cellStyle name="Note 8 2 7 5 13 2" xfId="13358" xr:uid="{00000000-0005-0000-0000-000091330000}"/>
    <cellStyle name="Note 8 2 7 5 14" xfId="13359" xr:uid="{00000000-0005-0000-0000-000092330000}"/>
    <cellStyle name="Note 8 2 7 5 2" xfId="13360" xr:uid="{00000000-0005-0000-0000-000093330000}"/>
    <cellStyle name="Note 8 2 7 5 2 2" xfId="13361" xr:uid="{00000000-0005-0000-0000-000094330000}"/>
    <cellStyle name="Note 8 2 7 5 3" xfId="13362" xr:uid="{00000000-0005-0000-0000-000095330000}"/>
    <cellStyle name="Note 8 2 7 5 3 2" xfId="13363" xr:uid="{00000000-0005-0000-0000-000096330000}"/>
    <cellStyle name="Note 8 2 7 5 4" xfId="13364" xr:uid="{00000000-0005-0000-0000-000097330000}"/>
    <cellStyle name="Note 8 2 7 5 4 2" xfId="13365" xr:uid="{00000000-0005-0000-0000-000098330000}"/>
    <cellStyle name="Note 8 2 7 5 5" xfId="13366" xr:uid="{00000000-0005-0000-0000-000099330000}"/>
    <cellStyle name="Note 8 2 7 5 5 2" xfId="13367" xr:uid="{00000000-0005-0000-0000-00009A330000}"/>
    <cellStyle name="Note 8 2 7 5 6" xfId="13368" xr:uid="{00000000-0005-0000-0000-00009B330000}"/>
    <cellStyle name="Note 8 2 7 5 6 2" xfId="13369" xr:uid="{00000000-0005-0000-0000-00009C330000}"/>
    <cellStyle name="Note 8 2 7 5 7" xfId="13370" xr:uid="{00000000-0005-0000-0000-00009D330000}"/>
    <cellStyle name="Note 8 2 7 5 7 2" xfId="13371" xr:uid="{00000000-0005-0000-0000-00009E330000}"/>
    <cellStyle name="Note 8 2 7 5 8" xfId="13372" xr:uid="{00000000-0005-0000-0000-00009F330000}"/>
    <cellStyle name="Note 8 2 7 5 8 2" xfId="13373" xr:uid="{00000000-0005-0000-0000-0000A0330000}"/>
    <cellStyle name="Note 8 2 7 5 9" xfId="13374" xr:uid="{00000000-0005-0000-0000-0000A1330000}"/>
    <cellStyle name="Note 8 2 7 5 9 2" xfId="13375" xr:uid="{00000000-0005-0000-0000-0000A2330000}"/>
    <cellStyle name="Note 8 2 7 6" xfId="13376" xr:uid="{00000000-0005-0000-0000-0000A3330000}"/>
    <cellStyle name="Note 8 2 7 6 2" xfId="13377" xr:uid="{00000000-0005-0000-0000-0000A4330000}"/>
    <cellStyle name="Note 8 2 7 7" xfId="13378" xr:uid="{00000000-0005-0000-0000-0000A5330000}"/>
    <cellStyle name="Note 8 2 7 7 2" xfId="13379" xr:uid="{00000000-0005-0000-0000-0000A6330000}"/>
    <cellStyle name="Note 8 2 7 8" xfId="13380" xr:uid="{00000000-0005-0000-0000-0000A7330000}"/>
    <cellStyle name="Note 8 2 7 8 2" xfId="13381" xr:uid="{00000000-0005-0000-0000-0000A8330000}"/>
    <cellStyle name="Note 8 2 7 9" xfId="13382" xr:uid="{00000000-0005-0000-0000-0000A9330000}"/>
    <cellStyle name="Note 8 2 7 9 2" xfId="13383" xr:uid="{00000000-0005-0000-0000-0000AA330000}"/>
    <cellStyle name="Note 8 2 8" xfId="13384" xr:uid="{00000000-0005-0000-0000-0000AB330000}"/>
    <cellStyle name="Note 8 2 8 10" xfId="13385" xr:uid="{00000000-0005-0000-0000-0000AC330000}"/>
    <cellStyle name="Note 8 2 8 10 2" xfId="13386" xr:uid="{00000000-0005-0000-0000-0000AD330000}"/>
    <cellStyle name="Note 8 2 8 11" xfId="13387" xr:uid="{00000000-0005-0000-0000-0000AE330000}"/>
    <cellStyle name="Note 8 2 8 11 2" xfId="13388" xr:uid="{00000000-0005-0000-0000-0000AF330000}"/>
    <cellStyle name="Note 8 2 8 12" xfId="13389" xr:uid="{00000000-0005-0000-0000-0000B0330000}"/>
    <cellStyle name="Note 8 2 8 12 2" xfId="13390" xr:uid="{00000000-0005-0000-0000-0000B1330000}"/>
    <cellStyle name="Note 8 2 8 13" xfId="13391" xr:uid="{00000000-0005-0000-0000-0000B2330000}"/>
    <cellStyle name="Note 8 2 8 13 2" xfId="13392" xr:uid="{00000000-0005-0000-0000-0000B3330000}"/>
    <cellStyle name="Note 8 2 8 14" xfId="13393" xr:uid="{00000000-0005-0000-0000-0000B4330000}"/>
    <cellStyle name="Note 8 2 8 14 2" xfId="13394" xr:uid="{00000000-0005-0000-0000-0000B5330000}"/>
    <cellStyle name="Note 8 2 8 15" xfId="13395" xr:uid="{00000000-0005-0000-0000-0000B6330000}"/>
    <cellStyle name="Note 8 2 8 15 2" xfId="13396" xr:uid="{00000000-0005-0000-0000-0000B7330000}"/>
    <cellStyle name="Note 8 2 8 16" xfId="13397" xr:uid="{00000000-0005-0000-0000-0000B8330000}"/>
    <cellStyle name="Note 8 2 8 16 2" xfId="13398" xr:uid="{00000000-0005-0000-0000-0000B9330000}"/>
    <cellStyle name="Note 8 2 8 17" xfId="13399" xr:uid="{00000000-0005-0000-0000-0000BA330000}"/>
    <cellStyle name="Note 8 2 8 17 2" xfId="13400" xr:uid="{00000000-0005-0000-0000-0000BB330000}"/>
    <cellStyle name="Note 8 2 8 18" xfId="13401" xr:uid="{00000000-0005-0000-0000-0000BC330000}"/>
    <cellStyle name="Note 8 2 8 2" xfId="13402" xr:uid="{00000000-0005-0000-0000-0000BD330000}"/>
    <cellStyle name="Note 8 2 8 2 10" xfId="13403" xr:uid="{00000000-0005-0000-0000-0000BE330000}"/>
    <cellStyle name="Note 8 2 8 2 10 2" xfId="13404" xr:uid="{00000000-0005-0000-0000-0000BF330000}"/>
    <cellStyle name="Note 8 2 8 2 11" xfId="13405" xr:uid="{00000000-0005-0000-0000-0000C0330000}"/>
    <cellStyle name="Note 8 2 8 2 11 2" xfId="13406" xr:uid="{00000000-0005-0000-0000-0000C1330000}"/>
    <cellStyle name="Note 8 2 8 2 12" xfId="13407" xr:uid="{00000000-0005-0000-0000-0000C2330000}"/>
    <cellStyle name="Note 8 2 8 2 12 2" xfId="13408" xr:uid="{00000000-0005-0000-0000-0000C3330000}"/>
    <cellStyle name="Note 8 2 8 2 13" xfId="13409" xr:uid="{00000000-0005-0000-0000-0000C4330000}"/>
    <cellStyle name="Note 8 2 8 2 13 2" xfId="13410" xr:uid="{00000000-0005-0000-0000-0000C5330000}"/>
    <cellStyle name="Note 8 2 8 2 14" xfId="13411" xr:uid="{00000000-0005-0000-0000-0000C6330000}"/>
    <cellStyle name="Note 8 2 8 2 14 2" xfId="13412" xr:uid="{00000000-0005-0000-0000-0000C7330000}"/>
    <cellStyle name="Note 8 2 8 2 15" xfId="13413" xr:uid="{00000000-0005-0000-0000-0000C8330000}"/>
    <cellStyle name="Note 8 2 8 2 15 2" xfId="13414" xr:uid="{00000000-0005-0000-0000-0000C9330000}"/>
    <cellStyle name="Note 8 2 8 2 16" xfId="13415" xr:uid="{00000000-0005-0000-0000-0000CA330000}"/>
    <cellStyle name="Note 8 2 8 2 16 2" xfId="13416" xr:uid="{00000000-0005-0000-0000-0000CB330000}"/>
    <cellStyle name="Note 8 2 8 2 17" xfId="13417" xr:uid="{00000000-0005-0000-0000-0000CC330000}"/>
    <cellStyle name="Note 8 2 8 2 17 2" xfId="13418" xr:uid="{00000000-0005-0000-0000-0000CD330000}"/>
    <cellStyle name="Note 8 2 8 2 18" xfId="13419" xr:uid="{00000000-0005-0000-0000-0000CE330000}"/>
    <cellStyle name="Note 8 2 8 2 2" xfId="13420" xr:uid="{00000000-0005-0000-0000-0000CF330000}"/>
    <cellStyle name="Note 8 2 8 2 2 2" xfId="13421" xr:uid="{00000000-0005-0000-0000-0000D0330000}"/>
    <cellStyle name="Note 8 2 8 2 3" xfId="13422" xr:uid="{00000000-0005-0000-0000-0000D1330000}"/>
    <cellStyle name="Note 8 2 8 2 3 2" xfId="13423" xr:uid="{00000000-0005-0000-0000-0000D2330000}"/>
    <cellStyle name="Note 8 2 8 2 4" xfId="13424" xr:uid="{00000000-0005-0000-0000-0000D3330000}"/>
    <cellStyle name="Note 8 2 8 2 4 2" xfId="13425" xr:uid="{00000000-0005-0000-0000-0000D4330000}"/>
    <cellStyle name="Note 8 2 8 2 5" xfId="13426" xr:uid="{00000000-0005-0000-0000-0000D5330000}"/>
    <cellStyle name="Note 8 2 8 2 5 2" xfId="13427" xr:uid="{00000000-0005-0000-0000-0000D6330000}"/>
    <cellStyle name="Note 8 2 8 2 6" xfId="13428" xr:uid="{00000000-0005-0000-0000-0000D7330000}"/>
    <cellStyle name="Note 8 2 8 2 6 2" xfId="13429" xr:uid="{00000000-0005-0000-0000-0000D8330000}"/>
    <cellStyle name="Note 8 2 8 2 7" xfId="13430" xr:uid="{00000000-0005-0000-0000-0000D9330000}"/>
    <cellStyle name="Note 8 2 8 2 7 2" xfId="13431" xr:uid="{00000000-0005-0000-0000-0000DA330000}"/>
    <cellStyle name="Note 8 2 8 2 8" xfId="13432" xr:uid="{00000000-0005-0000-0000-0000DB330000}"/>
    <cellStyle name="Note 8 2 8 2 8 2" xfId="13433" xr:uid="{00000000-0005-0000-0000-0000DC330000}"/>
    <cellStyle name="Note 8 2 8 2 9" xfId="13434" xr:uid="{00000000-0005-0000-0000-0000DD330000}"/>
    <cellStyle name="Note 8 2 8 2 9 2" xfId="13435" xr:uid="{00000000-0005-0000-0000-0000DE330000}"/>
    <cellStyle name="Note 8 2 8 3" xfId="13436" xr:uid="{00000000-0005-0000-0000-0000DF330000}"/>
    <cellStyle name="Note 8 2 8 3 10" xfId="13437" xr:uid="{00000000-0005-0000-0000-0000E0330000}"/>
    <cellStyle name="Note 8 2 8 3 10 2" xfId="13438" xr:uid="{00000000-0005-0000-0000-0000E1330000}"/>
    <cellStyle name="Note 8 2 8 3 11" xfId="13439" xr:uid="{00000000-0005-0000-0000-0000E2330000}"/>
    <cellStyle name="Note 8 2 8 3 11 2" xfId="13440" xr:uid="{00000000-0005-0000-0000-0000E3330000}"/>
    <cellStyle name="Note 8 2 8 3 12" xfId="13441" xr:uid="{00000000-0005-0000-0000-0000E4330000}"/>
    <cellStyle name="Note 8 2 8 3 12 2" xfId="13442" xr:uid="{00000000-0005-0000-0000-0000E5330000}"/>
    <cellStyle name="Note 8 2 8 3 13" xfId="13443" xr:uid="{00000000-0005-0000-0000-0000E6330000}"/>
    <cellStyle name="Note 8 2 8 3 13 2" xfId="13444" xr:uid="{00000000-0005-0000-0000-0000E7330000}"/>
    <cellStyle name="Note 8 2 8 3 14" xfId="13445" xr:uid="{00000000-0005-0000-0000-0000E8330000}"/>
    <cellStyle name="Note 8 2 8 3 14 2" xfId="13446" xr:uid="{00000000-0005-0000-0000-0000E9330000}"/>
    <cellStyle name="Note 8 2 8 3 15" xfId="13447" xr:uid="{00000000-0005-0000-0000-0000EA330000}"/>
    <cellStyle name="Note 8 2 8 3 15 2" xfId="13448" xr:uid="{00000000-0005-0000-0000-0000EB330000}"/>
    <cellStyle name="Note 8 2 8 3 16" xfId="13449" xr:uid="{00000000-0005-0000-0000-0000EC330000}"/>
    <cellStyle name="Note 8 2 8 3 2" xfId="13450" xr:uid="{00000000-0005-0000-0000-0000ED330000}"/>
    <cellStyle name="Note 8 2 8 3 2 2" xfId="13451" xr:uid="{00000000-0005-0000-0000-0000EE330000}"/>
    <cellStyle name="Note 8 2 8 3 3" xfId="13452" xr:uid="{00000000-0005-0000-0000-0000EF330000}"/>
    <cellStyle name="Note 8 2 8 3 3 2" xfId="13453" xr:uid="{00000000-0005-0000-0000-0000F0330000}"/>
    <cellStyle name="Note 8 2 8 3 4" xfId="13454" xr:uid="{00000000-0005-0000-0000-0000F1330000}"/>
    <cellStyle name="Note 8 2 8 3 4 2" xfId="13455" xr:uid="{00000000-0005-0000-0000-0000F2330000}"/>
    <cellStyle name="Note 8 2 8 3 5" xfId="13456" xr:uid="{00000000-0005-0000-0000-0000F3330000}"/>
    <cellStyle name="Note 8 2 8 3 5 2" xfId="13457" xr:uid="{00000000-0005-0000-0000-0000F4330000}"/>
    <cellStyle name="Note 8 2 8 3 6" xfId="13458" xr:uid="{00000000-0005-0000-0000-0000F5330000}"/>
    <cellStyle name="Note 8 2 8 3 6 2" xfId="13459" xr:uid="{00000000-0005-0000-0000-0000F6330000}"/>
    <cellStyle name="Note 8 2 8 3 7" xfId="13460" xr:uid="{00000000-0005-0000-0000-0000F7330000}"/>
    <cellStyle name="Note 8 2 8 3 7 2" xfId="13461" xr:uid="{00000000-0005-0000-0000-0000F8330000}"/>
    <cellStyle name="Note 8 2 8 3 8" xfId="13462" xr:uid="{00000000-0005-0000-0000-0000F9330000}"/>
    <cellStyle name="Note 8 2 8 3 8 2" xfId="13463" xr:uid="{00000000-0005-0000-0000-0000FA330000}"/>
    <cellStyle name="Note 8 2 8 3 9" xfId="13464" xr:uid="{00000000-0005-0000-0000-0000FB330000}"/>
    <cellStyle name="Note 8 2 8 3 9 2" xfId="13465" xr:uid="{00000000-0005-0000-0000-0000FC330000}"/>
    <cellStyle name="Note 8 2 8 4" xfId="13466" xr:uid="{00000000-0005-0000-0000-0000FD330000}"/>
    <cellStyle name="Note 8 2 8 4 10" xfId="13467" xr:uid="{00000000-0005-0000-0000-0000FE330000}"/>
    <cellStyle name="Note 8 2 8 4 10 2" xfId="13468" xr:uid="{00000000-0005-0000-0000-0000FF330000}"/>
    <cellStyle name="Note 8 2 8 4 11" xfId="13469" xr:uid="{00000000-0005-0000-0000-000000340000}"/>
    <cellStyle name="Note 8 2 8 4 11 2" xfId="13470" xr:uid="{00000000-0005-0000-0000-000001340000}"/>
    <cellStyle name="Note 8 2 8 4 12" xfId="13471" xr:uid="{00000000-0005-0000-0000-000002340000}"/>
    <cellStyle name="Note 8 2 8 4 12 2" xfId="13472" xr:uid="{00000000-0005-0000-0000-000003340000}"/>
    <cellStyle name="Note 8 2 8 4 13" xfId="13473" xr:uid="{00000000-0005-0000-0000-000004340000}"/>
    <cellStyle name="Note 8 2 8 4 13 2" xfId="13474" xr:uid="{00000000-0005-0000-0000-000005340000}"/>
    <cellStyle name="Note 8 2 8 4 14" xfId="13475" xr:uid="{00000000-0005-0000-0000-000006340000}"/>
    <cellStyle name="Note 8 2 8 4 14 2" xfId="13476" xr:uid="{00000000-0005-0000-0000-000007340000}"/>
    <cellStyle name="Note 8 2 8 4 15" xfId="13477" xr:uid="{00000000-0005-0000-0000-000008340000}"/>
    <cellStyle name="Note 8 2 8 4 15 2" xfId="13478" xr:uid="{00000000-0005-0000-0000-000009340000}"/>
    <cellStyle name="Note 8 2 8 4 16" xfId="13479" xr:uid="{00000000-0005-0000-0000-00000A340000}"/>
    <cellStyle name="Note 8 2 8 4 2" xfId="13480" xr:uid="{00000000-0005-0000-0000-00000B340000}"/>
    <cellStyle name="Note 8 2 8 4 2 2" xfId="13481" xr:uid="{00000000-0005-0000-0000-00000C340000}"/>
    <cellStyle name="Note 8 2 8 4 3" xfId="13482" xr:uid="{00000000-0005-0000-0000-00000D340000}"/>
    <cellStyle name="Note 8 2 8 4 3 2" xfId="13483" xr:uid="{00000000-0005-0000-0000-00000E340000}"/>
    <cellStyle name="Note 8 2 8 4 4" xfId="13484" xr:uid="{00000000-0005-0000-0000-00000F340000}"/>
    <cellStyle name="Note 8 2 8 4 4 2" xfId="13485" xr:uid="{00000000-0005-0000-0000-000010340000}"/>
    <cellStyle name="Note 8 2 8 4 5" xfId="13486" xr:uid="{00000000-0005-0000-0000-000011340000}"/>
    <cellStyle name="Note 8 2 8 4 5 2" xfId="13487" xr:uid="{00000000-0005-0000-0000-000012340000}"/>
    <cellStyle name="Note 8 2 8 4 6" xfId="13488" xr:uid="{00000000-0005-0000-0000-000013340000}"/>
    <cellStyle name="Note 8 2 8 4 6 2" xfId="13489" xr:uid="{00000000-0005-0000-0000-000014340000}"/>
    <cellStyle name="Note 8 2 8 4 7" xfId="13490" xr:uid="{00000000-0005-0000-0000-000015340000}"/>
    <cellStyle name="Note 8 2 8 4 7 2" xfId="13491" xr:uid="{00000000-0005-0000-0000-000016340000}"/>
    <cellStyle name="Note 8 2 8 4 8" xfId="13492" xr:uid="{00000000-0005-0000-0000-000017340000}"/>
    <cellStyle name="Note 8 2 8 4 8 2" xfId="13493" xr:uid="{00000000-0005-0000-0000-000018340000}"/>
    <cellStyle name="Note 8 2 8 4 9" xfId="13494" xr:uid="{00000000-0005-0000-0000-000019340000}"/>
    <cellStyle name="Note 8 2 8 4 9 2" xfId="13495" xr:uid="{00000000-0005-0000-0000-00001A340000}"/>
    <cellStyle name="Note 8 2 8 5" xfId="13496" xr:uid="{00000000-0005-0000-0000-00001B340000}"/>
    <cellStyle name="Note 8 2 8 5 10" xfId="13497" xr:uid="{00000000-0005-0000-0000-00001C340000}"/>
    <cellStyle name="Note 8 2 8 5 10 2" xfId="13498" xr:uid="{00000000-0005-0000-0000-00001D340000}"/>
    <cellStyle name="Note 8 2 8 5 11" xfId="13499" xr:uid="{00000000-0005-0000-0000-00001E340000}"/>
    <cellStyle name="Note 8 2 8 5 11 2" xfId="13500" xr:uid="{00000000-0005-0000-0000-00001F340000}"/>
    <cellStyle name="Note 8 2 8 5 12" xfId="13501" xr:uid="{00000000-0005-0000-0000-000020340000}"/>
    <cellStyle name="Note 8 2 8 5 12 2" xfId="13502" xr:uid="{00000000-0005-0000-0000-000021340000}"/>
    <cellStyle name="Note 8 2 8 5 13" xfId="13503" xr:uid="{00000000-0005-0000-0000-000022340000}"/>
    <cellStyle name="Note 8 2 8 5 13 2" xfId="13504" xr:uid="{00000000-0005-0000-0000-000023340000}"/>
    <cellStyle name="Note 8 2 8 5 14" xfId="13505" xr:uid="{00000000-0005-0000-0000-000024340000}"/>
    <cellStyle name="Note 8 2 8 5 2" xfId="13506" xr:uid="{00000000-0005-0000-0000-000025340000}"/>
    <cellStyle name="Note 8 2 8 5 2 2" xfId="13507" xr:uid="{00000000-0005-0000-0000-000026340000}"/>
    <cellStyle name="Note 8 2 8 5 3" xfId="13508" xr:uid="{00000000-0005-0000-0000-000027340000}"/>
    <cellStyle name="Note 8 2 8 5 3 2" xfId="13509" xr:uid="{00000000-0005-0000-0000-000028340000}"/>
    <cellStyle name="Note 8 2 8 5 4" xfId="13510" xr:uid="{00000000-0005-0000-0000-000029340000}"/>
    <cellStyle name="Note 8 2 8 5 4 2" xfId="13511" xr:uid="{00000000-0005-0000-0000-00002A340000}"/>
    <cellStyle name="Note 8 2 8 5 5" xfId="13512" xr:uid="{00000000-0005-0000-0000-00002B340000}"/>
    <cellStyle name="Note 8 2 8 5 5 2" xfId="13513" xr:uid="{00000000-0005-0000-0000-00002C340000}"/>
    <cellStyle name="Note 8 2 8 5 6" xfId="13514" xr:uid="{00000000-0005-0000-0000-00002D340000}"/>
    <cellStyle name="Note 8 2 8 5 6 2" xfId="13515" xr:uid="{00000000-0005-0000-0000-00002E340000}"/>
    <cellStyle name="Note 8 2 8 5 7" xfId="13516" xr:uid="{00000000-0005-0000-0000-00002F340000}"/>
    <cellStyle name="Note 8 2 8 5 7 2" xfId="13517" xr:uid="{00000000-0005-0000-0000-000030340000}"/>
    <cellStyle name="Note 8 2 8 5 8" xfId="13518" xr:uid="{00000000-0005-0000-0000-000031340000}"/>
    <cellStyle name="Note 8 2 8 5 8 2" xfId="13519" xr:uid="{00000000-0005-0000-0000-000032340000}"/>
    <cellStyle name="Note 8 2 8 5 9" xfId="13520" xr:uid="{00000000-0005-0000-0000-000033340000}"/>
    <cellStyle name="Note 8 2 8 5 9 2" xfId="13521" xr:uid="{00000000-0005-0000-0000-000034340000}"/>
    <cellStyle name="Note 8 2 8 6" xfId="13522" xr:uid="{00000000-0005-0000-0000-000035340000}"/>
    <cellStyle name="Note 8 2 8 6 2" xfId="13523" xr:uid="{00000000-0005-0000-0000-000036340000}"/>
    <cellStyle name="Note 8 2 8 7" xfId="13524" xr:uid="{00000000-0005-0000-0000-000037340000}"/>
    <cellStyle name="Note 8 2 8 7 2" xfId="13525" xr:uid="{00000000-0005-0000-0000-000038340000}"/>
    <cellStyle name="Note 8 2 8 8" xfId="13526" xr:uid="{00000000-0005-0000-0000-000039340000}"/>
    <cellStyle name="Note 8 2 8 8 2" xfId="13527" xr:uid="{00000000-0005-0000-0000-00003A340000}"/>
    <cellStyle name="Note 8 2 8 9" xfId="13528" xr:uid="{00000000-0005-0000-0000-00003B340000}"/>
    <cellStyle name="Note 8 2 8 9 2" xfId="13529" xr:uid="{00000000-0005-0000-0000-00003C340000}"/>
    <cellStyle name="Note 8 2 9" xfId="13530" xr:uid="{00000000-0005-0000-0000-00003D340000}"/>
    <cellStyle name="Note 8 2 9 10" xfId="13531" xr:uid="{00000000-0005-0000-0000-00003E340000}"/>
    <cellStyle name="Note 8 2 9 10 2" xfId="13532" xr:uid="{00000000-0005-0000-0000-00003F340000}"/>
    <cellStyle name="Note 8 2 9 11" xfId="13533" xr:uid="{00000000-0005-0000-0000-000040340000}"/>
    <cellStyle name="Note 8 2 9 11 2" xfId="13534" xr:uid="{00000000-0005-0000-0000-000041340000}"/>
    <cellStyle name="Note 8 2 9 12" xfId="13535" xr:uid="{00000000-0005-0000-0000-000042340000}"/>
    <cellStyle name="Note 8 2 9 12 2" xfId="13536" xr:uid="{00000000-0005-0000-0000-000043340000}"/>
    <cellStyle name="Note 8 2 9 13" xfId="13537" xr:uid="{00000000-0005-0000-0000-000044340000}"/>
    <cellStyle name="Note 8 2 9 13 2" xfId="13538" xr:uid="{00000000-0005-0000-0000-000045340000}"/>
    <cellStyle name="Note 8 2 9 14" xfId="13539" xr:uid="{00000000-0005-0000-0000-000046340000}"/>
    <cellStyle name="Note 8 2 9 14 2" xfId="13540" xr:uid="{00000000-0005-0000-0000-000047340000}"/>
    <cellStyle name="Note 8 2 9 15" xfId="13541" xr:uid="{00000000-0005-0000-0000-000048340000}"/>
    <cellStyle name="Note 8 2 9 15 2" xfId="13542" xr:uid="{00000000-0005-0000-0000-000049340000}"/>
    <cellStyle name="Note 8 2 9 16" xfId="13543" xr:uid="{00000000-0005-0000-0000-00004A340000}"/>
    <cellStyle name="Note 8 2 9 16 2" xfId="13544" xr:uid="{00000000-0005-0000-0000-00004B340000}"/>
    <cellStyle name="Note 8 2 9 17" xfId="13545" xr:uid="{00000000-0005-0000-0000-00004C340000}"/>
    <cellStyle name="Note 8 2 9 17 2" xfId="13546" xr:uid="{00000000-0005-0000-0000-00004D340000}"/>
    <cellStyle name="Note 8 2 9 18" xfId="13547" xr:uid="{00000000-0005-0000-0000-00004E340000}"/>
    <cellStyle name="Note 8 2 9 2" xfId="13548" xr:uid="{00000000-0005-0000-0000-00004F340000}"/>
    <cellStyle name="Note 8 2 9 2 2" xfId="13549" xr:uid="{00000000-0005-0000-0000-000050340000}"/>
    <cellStyle name="Note 8 2 9 3" xfId="13550" xr:uid="{00000000-0005-0000-0000-000051340000}"/>
    <cellStyle name="Note 8 2 9 3 2" xfId="13551" xr:uid="{00000000-0005-0000-0000-000052340000}"/>
    <cellStyle name="Note 8 2 9 4" xfId="13552" xr:uid="{00000000-0005-0000-0000-000053340000}"/>
    <cellStyle name="Note 8 2 9 4 2" xfId="13553" xr:uid="{00000000-0005-0000-0000-000054340000}"/>
    <cellStyle name="Note 8 2 9 5" xfId="13554" xr:uid="{00000000-0005-0000-0000-000055340000}"/>
    <cellStyle name="Note 8 2 9 5 2" xfId="13555" xr:uid="{00000000-0005-0000-0000-000056340000}"/>
    <cellStyle name="Note 8 2 9 6" xfId="13556" xr:uid="{00000000-0005-0000-0000-000057340000}"/>
    <cellStyle name="Note 8 2 9 6 2" xfId="13557" xr:uid="{00000000-0005-0000-0000-000058340000}"/>
    <cellStyle name="Note 8 2 9 7" xfId="13558" xr:uid="{00000000-0005-0000-0000-000059340000}"/>
    <cellStyle name="Note 8 2 9 7 2" xfId="13559" xr:uid="{00000000-0005-0000-0000-00005A340000}"/>
    <cellStyle name="Note 8 2 9 8" xfId="13560" xr:uid="{00000000-0005-0000-0000-00005B340000}"/>
    <cellStyle name="Note 8 2 9 8 2" xfId="13561" xr:uid="{00000000-0005-0000-0000-00005C340000}"/>
    <cellStyle name="Note 8 2 9 9" xfId="13562" xr:uid="{00000000-0005-0000-0000-00005D340000}"/>
    <cellStyle name="Note 8 2 9 9 2" xfId="13563" xr:uid="{00000000-0005-0000-0000-00005E340000}"/>
    <cellStyle name="Note 8 20" xfId="13564" xr:uid="{00000000-0005-0000-0000-00005F340000}"/>
    <cellStyle name="Note 8 20 2" xfId="13565" xr:uid="{00000000-0005-0000-0000-000060340000}"/>
    <cellStyle name="Note 8 21" xfId="13566" xr:uid="{00000000-0005-0000-0000-000061340000}"/>
    <cellStyle name="Note 8 21 2" xfId="13567" xr:uid="{00000000-0005-0000-0000-000062340000}"/>
    <cellStyle name="Note 8 22" xfId="13568" xr:uid="{00000000-0005-0000-0000-000063340000}"/>
    <cellStyle name="Note 8 22 2" xfId="13569" xr:uid="{00000000-0005-0000-0000-000064340000}"/>
    <cellStyle name="Note 8 23" xfId="13570" xr:uid="{00000000-0005-0000-0000-000065340000}"/>
    <cellStyle name="Note 8 23 2" xfId="13571" xr:uid="{00000000-0005-0000-0000-000066340000}"/>
    <cellStyle name="Note 8 24" xfId="13572" xr:uid="{00000000-0005-0000-0000-000067340000}"/>
    <cellStyle name="Note 8 24 2" xfId="13573" xr:uid="{00000000-0005-0000-0000-000068340000}"/>
    <cellStyle name="Note 8 25" xfId="13574" xr:uid="{00000000-0005-0000-0000-000069340000}"/>
    <cellStyle name="Note 8 25 2" xfId="13575" xr:uid="{00000000-0005-0000-0000-00006A340000}"/>
    <cellStyle name="Note 8 26" xfId="13576" xr:uid="{00000000-0005-0000-0000-00006B340000}"/>
    <cellStyle name="Note 8 26 2" xfId="13577" xr:uid="{00000000-0005-0000-0000-00006C340000}"/>
    <cellStyle name="Note 8 27" xfId="13578" xr:uid="{00000000-0005-0000-0000-00006D340000}"/>
    <cellStyle name="Note 8 27 2" xfId="13579" xr:uid="{00000000-0005-0000-0000-00006E340000}"/>
    <cellStyle name="Note 8 28" xfId="13580" xr:uid="{00000000-0005-0000-0000-00006F340000}"/>
    <cellStyle name="Note 8 3" xfId="13581" xr:uid="{00000000-0005-0000-0000-000070340000}"/>
    <cellStyle name="Note 8 3 10" xfId="13582" xr:uid="{00000000-0005-0000-0000-000071340000}"/>
    <cellStyle name="Note 8 3 10 2" xfId="13583" xr:uid="{00000000-0005-0000-0000-000072340000}"/>
    <cellStyle name="Note 8 3 11" xfId="13584" xr:uid="{00000000-0005-0000-0000-000073340000}"/>
    <cellStyle name="Note 8 3 11 2" xfId="13585" xr:uid="{00000000-0005-0000-0000-000074340000}"/>
    <cellStyle name="Note 8 3 12" xfId="13586" xr:uid="{00000000-0005-0000-0000-000075340000}"/>
    <cellStyle name="Note 8 3 12 2" xfId="13587" xr:uid="{00000000-0005-0000-0000-000076340000}"/>
    <cellStyle name="Note 8 3 13" xfId="13588" xr:uid="{00000000-0005-0000-0000-000077340000}"/>
    <cellStyle name="Note 8 3 13 2" xfId="13589" xr:uid="{00000000-0005-0000-0000-000078340000}"/>
    <cellStyle name="Note 8 3 14" xfId="13590" xr:uid="{00000000-0005-0000-0000-000079340000}"/>
    <cellStyle name="Note 8 3 14 2" xfId="13591" xr:uid="{00000000-0005-0000-0000-00007A340000}"/>
    <cellStyle name="Note 8 3 15" xfId="13592" xr:uid="{00000000-0005-0000-0000-00007B340000}"/>
    <cellStyle name="Note 8 3 15 2" xfId="13593" xr:uid="{00000000-0005-0000-0000-00007C340000}"/>
    <cellStyle name="Note 8 3 16" xfId="13594" xr:uid="{00000000-0005-0000-0000-00007D340000}"/>
    <cellStyle name="Note 8 3 16 2" xfId="13595" xr:uid="{00000000-0005-0000-0000-00007E340000}"/>
    <cellStyle name="Note 8 3 17" xfId="13596" xr:uid="{00000000-0005-0000-0000-00007F340000}"/>
    <cellStyle name="Note 8 3 17 2" xfId="13597" xr:uid="{00000000-0005-0000-0000-000080340000}"/>
    <cellStyle name="Note 8 3 18" xfId="13598" xr:uid="{00000000-0005-0000-0000-000081340000}"/>
    <cellStyle name="Note 8 3 18 2" xfId="13599" xr:uid="{00000000-0005-0000-0000-000082340000}"/>
    <cellStyle name="Note 8 3 19" xfId="13600" xr:uid="{00000000-0005-0000-0000-000083340000}"/>
    <cellStyle name="Note 8 3 19 2" xfId="13601" xr:uid="{00000000-0005-0000-0000-000084340000}"/>
    <cellStyle name="Note 8 3 2" xfId="13602" xr:uid="{00000000-0005-0000-0000-000085340000}"/>
    <cellStyle name="Note 8 3 2 10" xfId="13603" xr:uid="{00000000-0005-0000-0000-000086340000}"/>
    <cellStyle name="Note 8 3 2 10 2" xfId="13604" xr:uid="{00000000-0005-0000-0000-000087340000}"/>
    <cellStyle name="Note 8 3 2 11" xfId="13605" xr:uid="{00000000-0005-0000-0000-000088340000}"/>
    <cellStyle name="Note 8 3 2 11 2" xfId="13606" xr:uid="{00000000-0005-0000-0000-000089340000}"/>
    <cellStyle name="Note 8 3 2 12" xfId="13607" xr:uid="{00000000-0005-0000-0000-00008A340000}"/>
    <cellStyle name="Note 8 3 2 12 2" xfId="13608" xr:uid="{00000000-0005-0000-0000-00008B340000}"/>
    <cellStyle name="Note 8 3 2 13" xfId="13609" xr:uid="{00000000-0005-0000-0000-00008C340000}"/>
    <cellStyle name="Note 8 3 2 13 2" xfId="13610" xr:uid="{00000000-0005-0000-0000-00008D340000}"/>
    <cellStyle name="Note 8 3 2 14" xfId="13611" xr:uid="{00000000-0005-0000-0000-00008E340000}"/>
    <cellStyle name="Note 8 3 2 14 2" xfId="13612" xr:uid="{00000000-0005-0000-0000-00008F340000}"/>
    <cellStyle name="Note 8 3 2 15" xfId="13613" xr:uid="{00000000-0005-0000-0000-000090340000}"/>
    <cellStyle name="Note 8 3 2 15 2" xfId="13614" xr:uid="{00000000-0005-0000-0000-000091340000}"/>
    <cellStyle name="Note 8 3 2 16" xfId="13615" xr:uid="{00000000-0005-0000-0000-000092340000}"/>
    <cellStyle name="Note 8 3 2 16 2" xfId="13616" xr:uid="{00000000-0005-0000-0000-000093340000}"/>
    <cellStyle name="Note 8 3 2 17" xfId="13617" xr:uid="{00000000-0005-0000-0000-000094340000}"/>
    <cellStyle name="Note 8 3 2 17 2" xfId="13618" xr:uid="{00000000-0005-0000-0000-000095340000}"/>
    <cellStyle name="Note 8 3 2 18" xfId="13619" xr:uid="{00000000-0005-0000-0000-000096340000}"/>
    <cellStyle name="Note 8 3 2 18 2" xfId="13620" xr:uid="{00000000-0005-0000-0000-000097340000}"/>
    <cellStyle name="Note 8 3 2 19" xfId="13621" xr:uid="{00000000-0005-0000-0000-000098340000}"/>
    <cellStyle name="Note 8 3 2 2" xfId="13622" xr:uid="{00000000-0005-0000-0000-000099340000}"/>
    <cellStyle name="Note 8 3 2 2 2" xfId="13623" xr:uid="{00000000-0005-0000-0000-00009A340000}"/>
    <cellStyle name="Note 8 3 2 3" xfId="13624" xr:uid="{00000000-0005-0000-0000-00009B340000}"/>
    <cellStyle name="Note 8 3 2 3 2" xfId="13625" xr:uid="{00000000-0005-0000-0000-00009C340000}"/>
    <cellStyle name="Note 8 3 2 4" xfId="13626" xr:uid="{00000000-0005-0000-0000-00009D340000}"/>
    <cellStyle name="Note 8 3 2 4 2" xfId="13627" xr:uid="{00000000-0005-0000-0000-00009E340000}"/>
    <cellStyle name="Note 8 3 2 5" xfId="13628" xr:uid="{00000000-0005-0000-0000-00009F340000}"/>
    <cellStyle name="Note 8 3 2 5 2" xfId="13629" xr:uid="{00000000-0005-0000-0000-0000A0340000}"/>
    <cellStyle name="Note 8 3 2 6" xfId="13630" xr:uid="{00000000-0005-0000-0000-0000A1340000}"/>
    <cellStyle name="Note 8 3 2 6 2" xfId="13631" xr:uid="{00000000-0005-0000-0000-0000A2340000}"/>
    <cellStyle name="Note 8 3 2 7" xfId="13632" xr:uid="{00000000-0005-0000-0000-0000A3340000}"/>
    <cellStyle name="Note 8 3 2 7 2" xfId="13633" xr:uid="{00000000-0005-0000-0000-0000A4340000}"/>
    <cellStyle name="Note 8 3 2 8" xfId="13634" xr:uid="{00000000-0005-0000-0000-0000A5340000}"/>
    <cellStyle name="Note 8 3 2 8 2" xfId="13635" xr:uid="{00000000-0005-0000-0000-0000A6340000}"/>
    <cellStyle name="Note 8 3 2 9" xfId="13636" xr:uid="{00000000-0005-0000-0000-0000A7340000}"/>
    <cellStyle name="Note 8 3 2 9 2" xfId="13637" xr:uid="{00000000-0005-0000-0000-0000A8340000}"/>
    <cellStyle name="Note 8 3 20" xfId="13638" xr:uid="{00000000-0005-0000-0000-0000A9340000}"/>
    <cellStyle name="Note 8 3 3" xfId="13639" xr:uid="{00000000-0005-0000-0000-0000AA340000}"/>
    <cellStyle name="Note 8 3 3 10" xfId="13640" xr:uid="{00000000-0005-0000-0000-0000AB340000}"/>
    <cellStyle name="Note 8 3 3 10 2" xfId="13641" xr:uid="{00000000-0005-0000-0000-0000AC340000}"/>
    <cellStyle name="Note 8 3 3 11" xfId="13642" xr:uid="{00000000-0005-0000-0000-0000AD340000}"/>
    <cellStyle name="Note 8 3 3 11 2" xfId="13643" xr:uid="{00000000-0005-0000-0000-0000AE340000}"/>
    <cellStyle name="Note 8 3 3 12" xfId="13644" xr:uid="{00000000-0005-0000-0000-0000AF340000}"/>
    <cellStyle name="Note 8 3 3 12 2" xfId="13645" xr:uid="{00000000-0005-0000-0000-0000B0340000}"/>
    <cellStyle name="Note 8 3 3 13" xfId="13646" xr:uid="{00000000-0005-0000-0000-0000B1340000}"/>
    <cellStyle name="Note 8 3 3 13 2" xfId="13647" xr:uid="{00000000-0005-0000-0000-0000B2340000}"/>
    <cellStyle name="Note 8 3 3 14" xfId="13648" xr:uid="{00000000-0005-0000-0000-0000B3340000}"/>
    <cellStyle name="Note 8 3 3 14 2" xfId="13649" xr:uid="{00000000-0005-0000-0000-0000B4340000}"/>
    <cellStyle name="Note 8 3 3 15" xfId="13650" xr:uid="{00000000-0005-0000-0000-0000B5340000}"/>
    <cellStyle name="Note 8 3 3 15 2" xfId="13651" xr:uid="{00000000-0005-0000-0000-0000B6340000}"/>
    <cellStyle name="Note 8 3 3 16" xfId="13652" xr:uid="{00000000-0005-0000-0000-0000B7340000}"/>
    <cellStyle name="Note 8 3 3 16 2" xfId="13653" xr:uid="{00000000-0005-0000-0000-0000B8340000}"/>
    <cellStyle name="Note 8 3 3 17" xfId="13654" xr:uid="{00000000-0005-0000-0000-0000B9340000}"/>
    <cellStyle name="Note 8 3 3 17 2" xfId="13655" xr:uid="{00000000-0005-0000-0000-0000BA340000}"/>
    <cellStyle name="Note 8 3 3 18" xfId="13656" xr:uid="{00000000-0005-0000-0000-0000BB340000}"/>
    <cellStyle name="Note 8 3 3 18 2" xfId="13657" xr:uid="{00000000-0005-0000-0000-0000BC340000}"/>
    <cellStyle name="Note 8 3 3 19" xfId="13658" xr:uid="{00000000-0005-0000-0000-0000BD340000}"/>
    <cellStyle name="Note 8 3 3 2" xfId="13659" xr:uid="{00000000-0005-0000-0000-0000BE340000}"/>
    <cellStyle name="Note 8 3 3 2 2" xfId="13660" xr:uid="{00000000-0005-0000-0000-0000BF340000}"/>
    <cellStyle name="Note 8 3 3 3" xfId="13661" xr:uid="{00000000-0005-0000-0000-0000C0340000}"/>
    <cellStyle name="Note 8 3 3 3 2" xfId="13662" xr:uid="{00000000-0005-0000-0000-0000C1340000}"/>
    <cellStyle name="Note 8 3 3 4" xfId="13663" xr:uid="{00000000-0005-0000-0000-0000C2340000}"/>
    <cellStyle name="Note 8 3 3 4 2" xfId="13664" xr:uid="{00000000-0005-0000-0000-0000C3340000}"/>
    <cellStyle name="Note 8 3 3 5" xfId="13665" xr:uid="{00000000-0005-0000-0000-0000C4340000}"/>
    <cellStyle name="Note 8 3 3 5 2" xfId="13666" xr:uid="{00000000-0005-0000-0000-0000C5340000}"/>
    <cellStyle name="Note 8 3 3 6" xfId="13667" xr:uid="{00000000-0005-0000-0000-0000C6340000}"/>
    <cellStyle name="Note 8 3 3 6 2" xfId="13668" xr:uid="{00000000-0005-0000-0000-0000C7340000}"/>
    <cellStyle name="Note 8 3 3 7" xfId="13669" xr:uid="{00000000-0005-0000-0000-0000C8340000}"/>
    <cellStyle name="Note 8 3 3 7 2" xfId="13670" xr:uid="{00000000-0005-0000-0000-0000C9340000}"/>
    <cellStyle name="Note 8 3 3 8" xfId="13671" xr:uid="{00000000-0005-0000-0000-0000CA340000}"/>
    <cellStyle name="Note 8 3 3 8 2" xfId="13672" xr:uid="{00000000-0005-0000-0000-0000CB340000}"/>
    <cellStyle name="Note 8 3 3 9" xfId="13673" xr:uid="{00000000-0005-0000-0000-0000CC340000}"/>
    <cellStyle name="Note 8 3 3 9 2" xfId="13674" xr:uid="{00000000-0005-0000-0000-0000CD340000}"/>
    <cellStyle name="Note 8 3 4" xfId="13675" xr:uid="{00000000-0005-0000-0000-0000CE340000}"/>
    <cellStyle name="Note 8 3 4 10" xfId="13676" xr:uid="{00000000-0005-0000-0000-0000CF340000}"/>
    <cellStyle name="Note 8 3 4 10 2" xfId="13677" xr:uid="{00000000-0005-0000-0000-0000D0340000}"/>
    <cellStyle name="Note 8 3 4 11" xfId="13678" xr:uid="{00000000-0005-0000-0000-0000D1340000}"/>
    <cellStyle name="Note 8 3 4 11 2" xfId="13679" xr:uid="{00000000-0005-0000-0000-0000D2340000}"/>
    <cellStyle name="Note 8 3 4 12" xfId="13680" xr:uid="{00000000-0005-0000-0000-0000D3340000}"/>
    <cellStyle name="Note 8 3 4 12 2" xfId="13681" xr:uid="{00000000-0005-0000-0000-0000D4340000}"/>
    <cellStyle name="Note 8 3 4 13" xfId="13682" xr:uid="{00000000-0005-0000-0000-0000D5340000}"/>
    <cellStyle name="Note 8 3 4 13 2" xfId="13683" xr:uid="{00000000-0005-0000-0000-0000D6340000}"/>
    <cellStyle name="Note 8 3 4 14" xfId="13684" xr:uid="{00000000-0005-0000-0000-0000D7340000}"/>
    <cellStyle name="Note 8 3 4 14 2" xfId="13685" xr:uid="{00000000-0005-0000-0000-0000D8340000}"/>
    <cellStyle name="Note 8 3 4 15" xfId="13686" xr:uid="{00000000-0005-0000-0000-0000D9340000}"/>
    <cellStyle name="Note 8 3 4 15 2" xfId="13687" xr:uid="{00000000-0005-0000-0000-0000DA340000}"/>
    <cellStyle name="Note 8 3 4 16" xfId="13688" xr:uid="{00000000-0005-0000-0000-0000DB340000}"/>
    <cellStyle name="Note 8 3 4 2" xfId="13689" xr:uid="{00000000-0005-0000-0000-0000DC340000}"/>
    <cellStyle name="Note 8 3 4 2 2" xfId="13690" xr:uid="{00000000-0005-0000-0000-0000DD340000}"/>
    <cellStyle name="Note 8 3 4 3" xfId="13691" xr:uid="{00000000-0005-0000-0000-0000DE340000}"/>
    <cellStyle name="Note 8 3 4 3 2" xfId="13692" xr:uid="{00000000-0005-0000-0000-0000DF340000}"/>
    <cellStyle name="Note 8 3 4 4" xfId="13693" xr:uid="{00000000-0005-0000-0000-0000E0340000}"/>
    <cellStyle name="Note 8 3 4 4 2" xfId="13694" xr:uid="{00000000-0005-0000-0000-0000E1340000}"/>
    <cellStyle name="Note 8 3 4 5" xfId="13695" xr:uid="{00000000-0005-0000-0000-0000E2340000}"/>
    <cellStyle name="Note 8 3 4 5 2" xfId="13696" xr:uid="{00000000-0005-0000-0000-0000E3340000}"/>
    <cellStyle name="Note 8 3 4 6" xfId="13697" xr:uid="{00000000-0005-0000-0000-0000E4340000}"/>
    <cellStyle name="Note 8 3 4 6 2" xfId="13698" xr:uid="{00000000-0005-0000-0000-0000E5340000}"/>
    <cellStyle name="Note 8 3 4 7" xfId="13699" xr:uid="{00000000-0005-0000-0000-0000E6340000}"/>
    <cellStyle name="Note 8 3 4 7 2" xfId="13700" xr:uid="{00000000-0005-0000-0000-0000E7340000}"/>
    <cellStyle name="Note 8 3 4 8" xfId="13701" xr:uid="{00000000-0005-0000-0000-0000E8340000}"/>
    <cellStyle name="Note 8 3 4 8 2" xfId="13702" xr:uid="{00000000-0005-0000-0000-0000E9340000}"/>
    <cellStyle name="Note 8 3 4 9" xfId="13703" xr:uid="{00000000-0005-0000-0000-0000EA340000}"/>
    <cellStyle name="Note 8 3 4 9 2" xfId="13704" xr:uid="{00000000-0005-0000-0000-0000EB340000}"/>
    <cellStyle name="Note 8 3 5" xfId="13705" xr:uid="{00000000-0005-0000-0000-0000EC340000}"/>
    <cellStyle name="Note 8 3 5 10" xfId="13706" xr:uid="{00000000-0005-0000-0000-0000ED340000}"/>
    <cellStyle name="Note 8 3 5 10 2" xfId="13707" xr:uid="{00000000-0005-0000-0000-0000EE340000}"/>
    <cellStyle name="Note 8 3 5 11" xfId="13708" xr:uid="{00000000-0005-0000-0000-0000EF340000}"/>
    <cellStyle name="Note 8 3 5 11 2" xfId="13709" xr:uid="{00000000-0005-0000-0000-0000F0340000}"/>
    <cellStyle name="Note 8 3 5 12" xfId="13710" xr:uid="{00000000-0005-0000-0000-0000F1340000}"/>
    <cellStyle name="Note 8 3 5 12 2" xfId="13711" xr:uid="{00000000-0005-0000-0000-0000F2340000}"/>
    <cellStyle name="Note 8 3 5 13" xfId="13712" xr:uid="{00000000-0005-0000-0000-0000F3340000}"/>
    <cellStyle name="Note 8 3 5 13 2" xfId="13713" xr:uid="{00000000-0005-0000-0000-0000F4340000}"/>
    <cellStyle name="Note 8 3 5 14" xfId="13714" xr:uid="{00000000-0005-0000-0000-0000F5340000}"/>
    <cellStyle name="Note 8 3 5 14 2" xfId="13715" xr:uid="{00000000-0005-0000-0000-0000F6340000}"/>
    <cellStyle name="Note 8 3 5 15" xfId="13716" xr:uid="{00000000-0005-0000-0000-0000F7340000}"/>
    <cellStyle name="Note 8 3 5 15 2" xfId="13717" xr:uid="{00000000-0005-0000-0000-0000F8340000}"/>
    <cellStyle name="Note 8 3 5 16" xfId="13718" xr:uid="{00000000-0005-0000-0000-0000F9340000}"/>
    <cellStyle name="Note 8 3 5 2" xfId="13719" xr:uid="{00000000-0005-0000-0000-0000FA340000}"/>
    <cellStyle name="Note 8 3 5 2 2" xfId="13720" xr:uid="{00000000-0005-0000-0000-0000FB340000}"/>
    <cellStyle name="Note 8 3 5 3" xfId="13721" xr:uid="{00000000-0005-0000-0000-0000FC340000}"/>
    <cellStyle name="Note 8 3 5 3 2" xfId="13722" xr:uid="{00000000-0005-0000-0000-0000FD340000}"/>
    <cellStyle name="Note 8 3 5 4" xfId="13723" xr:uid="{00000000-0005-0000-0000-0000FE340000}"/>
    <cellStyle name="Note 8 3 5 4 2" xfId="13724" xr:uid="{00000000-0005-0000-0000-0000FF340000}"/>
    <cellStyle name="Note 8 3 5 5" xfId="13725" xr:uid="{00000000-0005-0000-0000-000000350000}"/>
    <cellStyle name="Note 8 3 5 5 2" xfId="13726" xr:uid="{00000000-0005-0000-0000-000001350000}"/>
    <cellStyle name="Note 8 3 5 6" xfId="13727" xr:uid="{00000000-0005-0000-0000-000002350000}"/>
    <cellStyle name="Note 8 3 5 6 2" xfId="13728" xr:uid="{00000000-0005-0000-0000-000003350000}"/>
    <cellStyle name="Note 8 3 5 7" xfId="13729" xr:uid="{00000000-0005-0000-0000-000004350000}"/>
    <cellStyle name="Note 8 3 5 7 2" xfId="13730" xr:uid="{00000000-0005-0000-0000-000005350000}"/>
    <cellStyle name="Note 8 3 5 8" xfId="13731" xr:uid="{00000000-0005-0000-0000-000006350000}"/>
    <cellStyle name="Note 8 3 5 8 2" xfId="13732" xr:uid="{00000000-0005-0000-0000-000007350000}"/>
    <cellStyle name="Note 8 3 5 9" xfId="13733" xr:uid="{00000000-0005-0000-0000-000008350000}"/>
    <cellStyle name="Note 8 3 5 9 2" xfId="13734" xr:uid="{00000000-0005-0000-0000-000009350000}"/>
    <cellStyle name="Note 8 3 6" xfId="13735" xr:uid="{00000000-0005-0000-0000-00000A350000}"/>
    <cellStyle name="Note 8 3 6 10" xfId="13736" xr:uid="{00000000-0005-0000-0000-00000B350000}"/>
    <cellStyle name="Note 8 3 6 10 2" xfId="13737" xr:uid="{00000000-0005-0000-0000-00000C350000}"/>
    <cellStyle name="Note 8 3 6 11" xfId="13738" xr:uid="{00000000-0005-0000-0000-00000D350000}"/>
    <cellStyle name="Note 8 3 6 11 2" xfId="13739" xr:uid="{00000000-0005-0000-0000-00000E350000}"/>
    <cellStyle name="Note 8 3 6 12" xfId="13740" xr:uid="{00000000-0005-0000-0000-00000F350000}"/>
    <cellStyle name="Note 8 3 6 12 2" xfId="13741" xr:uid="{00000000-0005-0000-0000-000010350000}"/>
    <cellStyle name="Note 8 3 6 13" xfId="13742" xr:uid="{00000000-0005-0000-0000-000011350000}"/>
    <cellStyle name="Note 8 3 6 13 2" xfId="13743" xr:uid="{00000000-0005-0000-0000-000012350000}"/>
    <cellStyle name="Note 8 3 6 14" xfId="13744" xr:uid="{00000000-0005-0000-0000-000013350000}"/>
    <cellStyle name="Note 8 3 6 14 2" xfId="13745" xr:uid="{00000000-0005-0000-0000-000014350000}"/>
    <cellStyle name="Note 8 3 6 15" xfId="13746" xr:uid="{00000000-0005-0000-0000-000015350000}"/>
    <cellStyle name="Note 8 3 6 2" xfId="13747" xr:uid="{00000000-0005-0000-0000-000016350000}"/>
    <cellStyle name="Note 8 3 6 2 2" xfId="13748" xr:uid="{00000000-0005-0000-0000-000017350000}"/>
    <cellStyle name="Note 8 3 6 3" xfId="13749" xr:uid="{00000000-0005-0000-0000-000018350000}"/>
    <cellStyle name="Note 8 3 6 3 2" xfId="13750" xr:uid="{00000000-0005-0000-0000-000019350000}"/>
    <cellStyle name="Note 8 3 6 4" xfId="13751" xr:uid="{00000000-0005-0000-0000-00001A350000}"/>
    <cellStyle name="Note 8 3 6 4 2" xfId="13752" xr:uid="{00000000-0005-0000-0000-00001B350000}"/>
    <cellStyle name="Note 8 3 6 5" xfId="13753" xr:uid="{00000000-0005-0000-0000-00001C350000}"/>
    <cellStyle name="Note 8 3 6 5 2" xfId="13754" xr:uid="{00000000-0005-0000-0000-00001D350000}"/>
    <cellStyle name="Note 8 3 6 6" xfId="13755" xr:uid="{00000000-0005-0000-0000-00001E350000}"/>
    <cellStyle name="Note 8 3 6 6 2" xfId="13756" xr:uid="{00000000-0005-0000-0000-00001F350000}"/>
    <cellStyle name="Note 8 3 6 7" xfId="13757" xr:uid="{00000000-0005-0000-0000-000020350000}"/>
    <cellStyle name="Note 8 3 6 7 2" xfId="13758" xr:uid="{00000000-0005-0000-0000-000021350000}"/>
    <cellStyle name="Note 8 3 6 8" xfId="13759" xr:uid="{00000000-0005-0000-0000-000022350000}"/>
    <cellStyle name="Note 8 3 6 8 2" xfId="13760" xr:uid="{00000000-0005-0000-0000-000023350000}"/>
    <cellStyle name="Note 8 3 6 9" xfId="13761" xr:uid="{00000000-0005-0000-0000-000024350000}"/>
    <cellStyle name="Note 8 3 6 9 2" xfId="13762" xr:uid="{00000000-0005-0000-0000-000025350000}"/>
    <cellStyle name="Note 8 3 7" xfId="13763" xr:uid="{00000000-0005-0000-0000-000026350000}"/>
    <cellStyle name="Note 8 3 7 2" xfId="13764" xr:uid="{00000000-0005-0000-0000-000027350000}"/>
    <cellStyle name="Note 8 3 8" xfId="13765" xr:uid="{00000000-0005-0000-0000-000028350000}"/>
    <cellStyle name="Note 8 3 8 2" xfId="13766" xr:uid="{00000000-0005-0000-0000-000029350000}"/>
    <cellStyle name="Note 8 3 9" xfId="13767" xr:uid="{00000000-0005-0000-0000-00002A350000}"/>
    <cellStyle name="Note 8 3 9 2" xfId="13768" xr:uid="{00000000-0005-0000-0000-00002B350000}"/>
    <cellStyle name="Note 8 4" xfId="13769" xr:uid="{00000000-0005-0000-0000-00002C350000}"/>
    <cellStyle name="Note 8 4 10" xfId="13770" xr:uid="{00000000-0005-0000-0000-00002D350000}"/>
    <cellStyle name="Note 8 4 10 2" xfId="13771" xr:uid="{00000000-0005-0000-0000-00002E350000}"/>
    <cellStyle name="Note 8 4 11" xfId="13772" xr:uid="{00000000-0005-0000-0000-00002F350000}"/>
    <cellStyle name="Note 8 4 11 2" xfId="13773" xr:uid="{00000000-0005-0000-0000-000030350000}"/>
    <cellStyle name="Note 8 4 12" xfId="13774" xr:uid="{00000000-0005-0000-0000-000031350000}"/>
    <cellStyle name="Note 8 4 12 2" xfId="13775" xr:uid="{00000000-0005-0000-0000-000032350000}"/>
    <cellStyle name="Note 8 4 13" xfId="13776" xr:uid="{00000000-0005-0000-0000-000033350000}"/>
    <cellStyle name="Note 8 4 13 2" xfId="13777" xr:uid="{00000000-0005-0000-0000-000034350000}"/>
    <cellStyle name="Note 8 4 14" xfId="13778" xr:uid="{00000000-0005-0000-0000-000035350000}"/>
    <cellStyle name="Note 8 4 14 2" xfId="13779" xr:uid="{00000000-0005-0000-0000-000036350000}"/>
    <cellStyle name="Note 8 4 15" xfId="13780" xr:uid="{00000000-0005-0000-0000-000037350000}"/>
    <cellStyle name="Note 8 4 15 2" xfId="13781" xr:uid="{00000000-0005-0000-0000-000038350000}"/>
    <cellStyle name="Note 8 4 16" xfId="13782" xr:uid="{00000000-0005-0000-0000-000039350000}"/>
    <cellStyle name="Note 8 4 16 2" xfId="13783" xr:uid="{00000000-0005-0000-0000-00003A350000}"/>
    <cellStyle name="Note 8 4 17" xfId="13784" xr:uid="{00000000-0005-0000-0000-00003B350000}"/>
    <cellStyle name="Note 8 4 17 2" xfId="13785" xr:uid="{00000000-0005-0000-0000-00003C350000}"/>
    <cellStyle name="Note 8 4 18" xfId="13786" xr:uid="{00000000-0005-0000-0000-00003D350000}"/>
    <cellStyle name="Note 8 4 18 2" xfId="13787" xr:uid="{00000000-0005-0000-0000-00003E350000}"/>
    <cellStyle name="Note 8 4 19" xfId="13788" xr:uid="{00000000-0005-0000-0000-00003F350000}"/>
    <cellStyle name="Note 8 4 19 2" xfId="13789" xr:uid="{00000000-0005-0000-0000-000040350000}"/>
    <cellStyle name="Note 8 4 2" xfId="13790" xr:uid="{00000000-0005-0000-0000-000041350000}"/>
    <cellStyle name="Note 8 4 2 10" xfId="13791" xr:uid="{00000000-0005-0000-0000-000042350000}"/>
    <cellStyle name="Note 8 4 2 10 2" xfId="13792" xr:uid="{00000000-0005-0000-0000-000043350000}"/>
    <cellStyle name="Note 8 4 2 11" xfId="13793" xr:uid="{00000000-0005-0000-0000-000044350000}"/>
    <cellStyle name="Note 8 4 2 11 2" xfId="13794" xr:uid="{00000000-0005-0000-0000-000045350000}"/>
    <cellStyle name="Note 8 4 2 12" xfId="13795" xr:uid="{00000000-0005-0000-0000-000046350000}"/>
    <cellStyle name="Note 8 4 2 12 2" xfId="13796" xr:uid="{00000000-0005-0000-0000-000047350000}"/>
    <cellStyle name="Note 8 4 2 13" xfId="13797" xr:uid="{00000000-0005-0000-0000-000048350000}"/>
    <cellStyle name="Note 8 4 2 13 2" xfId="13798" xr:uid="{00000000-0005-0000-0000-000049350000}"/>
    <cellStyle name="Note 8 4 2 14" xfId="13799" xr:uid="{00000000-0005-0000-0000-00004A350000}"/>
    <cellStyle name="Note 8 4 2 14 2" xfId="13800" xr:uid="{00000000-0005-0000-0000-00004B350000}"/>
    <cellStyle name="Note 8 4 2 15" xfId="13801" xr:uid="{00000000-0005-0000-0000-00004C350000}"/>
    <cellStyle name="Note 8 4 2 15 2" xfId="13802" xr:uid="{00000000-0005-0000-0000-00004D350000}"/>
    <cellStyle name="Note 8 4 2 16" xfId="13803" xr:uid="{00000000-0005-0000-0000-00004E350000}"/>
    <cellStyle name="Note 8 4 2 16 2" xfId="13804" xr:uid="{00000000-0005-0000-0000-00004F350000}"/>
    <cellStyle name="Note 8 4 2 17" xfId="13805" xr:uid="{00000000-0005-0000-0000-000050350000}"/>
    <cellStyle name="Note 8 4 2 17 2" xfId="13806" xr:uid="{00000000-0005-0000-0000-000051350000}"/>
    <cellStyle name="Note 8 4 2 18" xfId="13807" xr:uid="{00000000-0005-0000-0000-000052350000}"/>
    <cellStyle name="Note 8 4 2 18 2" xfId="13808" xr:uid="{00000000-0005-0000-0000-000053350000}"/>
    <cellStyle name="Note 8 4 2 19" xfId="13809" xr:uid="{00000000-0005-0000-0000-000054350000}"/>
    <cellStyle name="Note 8 4 2 2" xfId="13810" xr:uid="{00000000-0005-0000-0000-000055350000}"/>
    <cellStyle name="Note 8 4 2 2 2" xfId="13811" xr:uid="{00000000-0005-0000-0000-000056350000}"/>
    <cellStyle name="Note 8 4 2 3" xfId="13812" xr:uid="{00000000-0005-0000-0000-000057350000}"/>
    <cellStyle name="Note 8 4 2 3 2" xfId="13813" xr:uid="{00000000-0005-0000-0000-000058350000}"/>
    <cellStyle name="Note 8 4 2 4" xfId="13814" xr:uid="{00000000-0005-0000-0000-000059350000}"/>
    <cellStyle name="Note 8 4 2 4 2" xfId="13815" xr:uid="{00000000-0005-0000-0000-00005A350000}"/>
    <cellStyle name="Note 8 4 2 5" xfId="13816" xr:uid="{00000000-0005-0000-0000-00005B350000}"/>
    <cellStyle name="Note 8 4 2 5 2" xfId="13817" xr:uid="{00000000-0005-0000-0000-00005C350000}"/>
    <cellStyle name="Note 8 4 2 6" xfId="13818" xr:uid="{00000000-0005-0000-0000-00005D350000}"/>
    <cellStyle name="Note 8 4 2 6 2" xfId="13819" xr:uid="{00000000-0005-0000-0000-00005E350000}"/>
    <cellStyle name="Note 8 4 2 7" xfId="13820" xr:uid="{00000000-0005-0000-0000-00005F350000}"/>
    <cellStyle name="Note 8 4 2 7 2" xfId="13821" xr:uid="{00000000-0005-0000-0000-000060350000}"/>
    <cellStyle name="Note 8 4 2 8" xfId="13822" xr:uid="{00000000-0005-0000-0000-000061350000}"/>
    <cellStyle name="Note 8 4 2 8 2" xfId="13823" xr:uid="{00000000-0005-0000-0000-000062350000}"/>
    <cellStyle name="Note 8 4 2 9" xfId="13824" xr:uid="{00000000-0005-0000-0000-000063350000}"/>
    <cellStyle name="Note 8 4 2 9 2" xfId="13825" xr:uid="{00000000-0005-0000-0000-000064350000}"/>
    <cellStyle name="Note 8 4 20" xfId="13826" xr:uid="{00000000-0005-0000-0000-000065350000}"/>
    <cellStyle name="Note 8 4 3" xfId="13827" xr:uid="{00000000-0005-0000-0000-000066350000}"/>
    <cellStyle name="Note 8 4 3 10" xfId="13828" xr:uid="{00000000-0005-0000-0000-000067350000}"/>
    <cellStyle name="Note 8 4 3 10 2" xfId="13829" xr:uid="{00000000-0005-0000-0000-000068350000}"/>
    <cellStyle name="Note 8 4 3 11" xfId="13830" xr:uid="{00000000-0005-0000-0000-000069350000}"/>
    <cellStyle name="Note 8 4 3 11 2" xfId="13831" xr:uid="{00000000-0005-0000-0000-00006A350000}"/>
    <cellStyle name="Note 8 4 3 12" xfId="13832" xr:uid="{00000000-0005-0000-0000-00006B350000}"/>
    <cellStyle name="Note 8 4 3 12 2" xfId="13833" xr:uid="{00000000-0005-0000-0000-00006C350000}"/>
    <cellStyle name="Note 8 4 3 13" xfId="13834" xr:uid="{00000000-0005-0000-0000-00006D350000}"/>
    <cellStyle name="Note 8 4 3 13 2" xfId="13835" xr:uid="{00000000-0005-0000-0000-00006E350000}"/>
    <cellStyle name="Note 8 4 3 14" xfId="13836" xr:uid="{00000000-0005-0000-0000-00006F350000}"/>
    <cellStyle name="Note 8 4 3 14 2" xfId="13837" xr:uid="{00000000-0005-0000-0000-000070350000}"/>
    <cellStyle name="Note 8 4 3 15" xfId="13838" xr:uid="{00000000-0005-0000-0000-000071350000}"/>
    <cellStyle name="Note 8 4 3 15 2" xfId="13839" xr:uid="{00000000-0005-0000-0000-000072350000}"/>
    <cellStyle name="Note 8 4 3 16" xfId="13840" xr:uid="{00000000-0005-0000-0000-000073350000}"/>
    <cellStyle name="Note 8 4 3 16 2" xfId="13841" xr:uid="{00000000-0005-0000-0000-000074350000}"/>
    <cellStyle name="Note 8 4 3 17" xfId="13842" xr:uid="{00000000-0005-0000-0000-000075350000}"/>
    <cellStyle name="Note 8 4 3 17 2" xfId="13843" xr:uid="{00000000-0005-0000-0000-000076350000}"/>
    <cellStyle name="Note 8 4 3 18" xfId="13844" xr:uid="{00000000-0005-0000-0000-000077350000}"/>
    <cellStyle name="Note 8 4 3 18 2" xfId="13845" xr:uid="{00000000-0005-0000-0000-000078350000}"/>
    <cellStyle name="Note 8 4 3 19" xfId="13846" xr:uid="{00000000-0005-0000-0000-000079350000}"/>
    <cellStyle name="Note 8 4 3 2" xfId="13847" xr:uid="{00000000-0005-0000-0000-00007A350000}"/>
    <cellStyle name="Note 8 4 3 2 2" xfId="13848" xr:uid="{00000000-0005-0000-0000-00007B350000}"/>
    <cellStyle name="Note 8 4 3 3" xfId="13849" xr:uid="{00000000-0005-0000-0000-00007C350000}"/>
    <cellStyle name="Note 8 4 3 3 2" xfId="13850" xr:uid="{00000000-0005-0000-0000-00007D350000}"/>
    <cellStyle name="Note 8 4 3 4" xfId="13851" xr:uid="{00000000-0005-0000-0000-00007E350000}"/>
    <cellStyle name="Note 8 4 3 4 2" xfId="13852" xr:uid="{00000000-0005-0000-0000-00007F350000}"/>
    <cellStyle name="Note 8 4 3 5" xfId="13853" xr:uid="{00000000-0005-0000-0000-000080350000}"/>
    <cellStyle name="Note 8 4 3 5 2" xfId="13854" xr:uid="{00000000-0005-0000-0000-000081350000}"/>
    <cellStyle name="Note 8 4 3 6" xfId="13855" xr:uid="{00000000-0005-0000-0000-000082350000}"/>
    <cellStyle name="Note 8 4 3 6 2" xfId="13856" xr:uid="{00000000-0005-0000-0000-000083350000}"/>
    <cellStyle name="Note 8 4 3 7" xfId="13857" xr:uid="{00000000-0005-0000-0000-000084350000}"/>
    <cellStyle name="Note 8 4 3 7 2" xfId="13858" xr:uid="{00000000-0005-0000-0000-000085350000}"/>
    <cellStyle name="Note 8 4 3 8" xfId="13859" xr:uid="{00000000-0005-0000-0000-000086350000}"/>
    <cellStyle name="Note 8 4 3 8 2" xfId="13860" xr:uid="{00000000-0005-0000-0000-000087350000}"/>
    <cellStyle name="Note 8 4 3 9" xfId="13861" xr:uid="{00000000-0005-0000-0000-000088350000}"/>
    <cellStyle name="Note 8 4 3 9 2" xfId="13862" xr:uid="{00000000-0005-0000-0000-000089350000}"/>
    <cellStyle name="Note 8 4 4" xfId="13863" xr:uid="{00000000-0005-0000-0000-00008A350000}"/>
    <cellStyle name="Note 8 4 4 10" xfId="13864" xr:uid="{00000000-0005-0000-0000-00008B350000}"/>
    <cellStyle name="Note 8 4 4 10 2" xfId="13865" xr:uid="{00000000-0005-0000-0000-00008C350000}"/>
    <cellStyle name="Note 8 4 4 11" xfId="13866" xr:uid="{00000000-0005-0000-0000-00008D350000}"/>
    <cellStyle name="Note 8 4 4 11 2" xfId="13867" xr:uid="{00000000-0005-0000-0000-00008E350000}"/>
    <cellStyle name="Note 8 4 4 12" xfId="13868" xr:uid="{00000000-0005-0000-0000-00008F350000}"/>
    <cellStyle name="Note 8 4 4 12 2" xfId="13869" xr:uid="{00000000-0005-0000-0000-000090350000}"/>
    <cellStyle name="Note 8 4 4 13" xfId="13870" xr:uid="{00000000-0005-0000-0000-000091350000}"/>
    <cellStyle name="Note 8 4 4 13 2" xfId="13871" xr:uid="{00000000-0005-0000-0000-000092350000}"/>
    <cellStyle name="Note 8 4 4 14" xfId="13872" xr:uid="{00000000-0005-0000-0000-000093350000}"/>
    <cellStyle name="Note 8 4 4 14 2" xfId="13873" xr:uid="{00000000-0005-0000-0000-000094350000}"/>
    <cellStyle name="Note 8 4 4 15" xfId="13874" xr:uid="{00000000-0005-0000-0000-000095350000}"/>
    <cellStyle name="Note 8 4 4 15 2" xfId="13875" xr:uid="{00000000-0005-0000-0000-000096350000}"/>
    <cellStyle name="Note 8 4 4 16" xfId="13876" xr:uid="{00000000-0005-0000-0000-000097350000}"/>
    <cellStyle name="Note 8 4 4 2" xfId="13877" xr:uid="{00000000-0005-0000-0000-000098350000}"/>
    <cellStyle name="Note 8 4 4 2 2" xfId="13878" xr:uid="{00000000-0005-0000-0000-000099350000}"/>
    <cellStyle name="Note 8 4 4 3" xfId="13879" xr:uid="{00000000-0005-0000-0000-00009A350000}"/>
    <cellStyle name="Note 8 4 4 3 2" xfId="13880" xr:uid="{00000000-0005-0000-0000-00009B350000}"/>
    <cellStyle name="Note 8 4 4 4" xfId="13881" xr:uid="{00000000-0005-0000-0000-00009C350000}"/>
    <cellStyle name="Note 8 4 4 4 2" xfId="13882" xr:uid="{00000000-0005-0000-0000-00009D350000}"/>
    <cellStyle name="Note 8 4 4 5" xfId="13883" xr:uid="{00000000-0005-0000-0000-00009E350000}"/>
    <cellStyle name="Note 8 4 4 5 2" xfId="13884" xr:uid="{00000000-0005-0000-0000-00009F350000}"/>
    <cellStyle name="Note 8 4 4 6" xfId="13885" xr:uid="{00000000-0005-0000-0000-0000A0350000}"/>
    <cellStyle name="Note 8 4 4 6 2" xfId="13886" xr:uid="{00000000-0005-0000-0000-0000A1350000}"/>
    <cellStyle name="Note 8 4 4 7" xfId="13887" xr:uid="{00000000-0005-0000-0000-0000A2350000}"/>
    <cellStyle name="Note 8 4 4 7 2" xfId="13888" xr:uid="{00000000-0005-0000-0000-0000A3350000}"/>
    <cellStyle name="Note 8 4 4 8" xfId="13889" xr:uid="{00000000-0005-0000-0000-0000A4350000}"/>
    <cellStyle name="Note 8 4 4 8 2" xfId="13890" xr:uid="{00000000-0005-0000-0000-0000A5350000}"/>
    <cellStyle name="Note 8 4 4 9" xfId="13891" xr:uid="{00000000-0005-0000-0000-0000A6350000}"/>
    <cellStyle name="Note 8 4 4 9 2" xfId="13892" xr:uid="{00000000-0005-0000-0000-0000A7350000}"/>
    <cellStyle name="Note 8 4 5" xfId="13893" xr:uid="{00000000-0005-0000-0000-0000A8350000}"/>
    <cellStyle name="Note 8 4 5 10" xfId="13894" xr:uid="{00000000-0005-0000-0000-0000A9350000}"/>
    <cellStyle name="Note 8 4 5 10 2" xfId="13895" xr:uid="{00000000-0005-0000-0000-0000AA350000}"/>
    <cellStyle name="Note 8 4 5 11" xfId="13896" xr:uid="{00000000-0005-0000-0000-0000AB350000}"/>
    <cellStyle name="Note 8 4 5 11 2" xfId="13897" xr:uid="{00000000-0005-0000-0000-0000AC350000}"/>
    <cellStyle name="Note 8 4 5 12" xfId="13898" xr:uid="{00000000-0005-0000-0000-0000AD350000}"/>
    <cellStyle name="Note 8 4 5 12 2" xfId="13899" xr:uid="{00000000-0005-0000-0000-0000AE350000}"/>
    <cellStyle name="Note 8 4 5 13" xfId="13900" xr:uid="{00000000-0005-0000-0000-0000AF350000}"/>
    <cellStyle name="Note 8 4 5 13 2" xfId="13901" xr:uid="{00000000-0005-0000-0000-0000B0350000}"/>
    <cellStyle name="Note 8 4 5 14" xfId="13902" xr:uid="{00000000-0005-0000-0000-0000B1350000}"/>
    <cellStyle name="Note 8 4 5 14 2" xfId="13903" xr:uid="{00000000-0005-0000-0000-0000B2350000}"/>
    <cellStyle name="Note 8 4 5 15" xfId="13904" xr:uid="{00000000-0005-0000-0000-0000B3350000}"/>
    <cellStyle name="Note 8 4 5 15 2" xfId="13905" xr:uid="{00000000-0005-0000-0000-0000B4350000}"/>
    <cellStyle name="Note 8 4 5 16" xfId="13906" xr:uid="{00000000-0005-0000-0000-0000B5350000}"/>
    <cellStyle name="Note 8 4 5 2" xfId="13907" xr:uid="{00000000-0005-0000-0000-0000B6350000}"/>
    <cellStyle name="Note 8 4 5 2 2" xfId="13908" xr:uid="{00000000-0005-0000-0000-0000B7350000}"/>
    <cellStyle name="Note 8 4 5 3" xfId="13909" xr:uid="{00000000-0005-0000-0000-0000B8350000}"/>
    <cellStyle name="Note 8 4 5 3 2" xfId="13910" xr:uid="{00000000-0005-0000-0000-0000B9350000}"/>
    <cellStyle name="Note 8 4 5 4" xfId="13911" xr:uid="{00000000-0005-0000-0000-0000BA350000}"/>
    <cellStyle name="Note 8 4 5 4 2" xfId="13912" xr:uid="{00000000-0005-0000-0000-0000BB350000}"/>
    <cellStyle name="Note 8 4 5 5" xfId="13913" xr:uid="{00000000-0005-0000-0000-0000BC350000}"/>
    <cellStyle name="Note 8 4 5 5 2" xfId="13914" xr:uid="{00000000-0005-0000-0000-0000BD350000}"/>
    <cellStyle name="Note 8 4 5 6" xfId="13915" xr:uid="{00000000-0005-0000-0000-0000BE350000}"/>
    <cellStyle name="Note 8 4 5 6 2" xfId="13916" xr:uid="{00000000-0005-0000-0000-0000BF350000}"/>
    <cellStyle name="Note 8 4 5 7" xfId="13917" xr:uid="{00000000-0005-0000-0000-0000C0350000}"/>
    <cellStyle name="Note 8 4 5 7 2" xfId="13918" xr:uid="{00000000-0005-0000-0000-0000C1350000}"/>
    <cellStyle name="Note 8 4 5 8" xfId="13919" xr:uid="{00000000-0005-0000-0000-0000C2350000}"/>
    <cellStyle name="Note 8 4 5 8 2" xfId="13920" xr:uid="{00000000-0005-0000-0000-0000C3350000}"/>
    <cellStyle name="Note 8 4 5 9" xfId="13921" xr:uid="{00000000-0005-0000-0000-0000C4350000}"/>
    <cellStyle name="Note 8 4 5 9 2" xfId="13922" xr:uid="{00000000-0005-0000-0000-0000C5350000}"/>
    <cellStyle name="Note 8 4 6" xfId="13923" xr:uid="{00000000-0005-0000-0000-0000C6350000}"/>
    <cellStyle name="Note 8 4 6 10" xfId="13924" xr:uid="{00000000-0005-0000-0000-0000C7350000}"/>
    <cellStyle name="Note 8 4 6 10 2" xfId="13925" xr:uid="{00000000-0005-0000-0000-0000C8350000}"/>
    <cellStyle name="Note 8 4 6 11" xfId="13926" xr:uid="{00000000-0005-0000-0000-0000C9350000}"/>
    <cellStyle name="Note 8 4 6 11 2" xfId="13927" xr:uid="{00000000-0005-0000-0000-0000CA350000}"/>
    <cellStyle name="Note 8 4 6 12" xfId="13928" xr:uid="{00000000-0005-0000-0000-0000CB350000}"/>
    <cellStyle name="Note 8 4 6 12 2" xfId="13929" xr:uid="{00000000-0005-0000-0000-0000CC350000}"/>
    <cellStyle name="Note 8 4 6 13" xfId="13930" xr:uid="{00000000-0005-0000-0000-0000CD350000}"/>
    <cellStyle name="Note 8 4 6 13 2" xfId="13931" xr:uid="{00000000-0005-0000-0000-0000CE350000}"/>
    <cellStyle name="Note 8 4 6 14" xfId="13932" xr:uid="{00000000-0005-0000-0000-0000CF350000}"/>
    <cellStyle name="Note 8 4 6 14 2" xfId="13933" xr:uid="{00000000-0005-0000-0000-0000D0350000}"/>
    <cellStyle name="Note 8 4 6 15" xfId="13934" xr:uid="{00000000-0005-0000-0000-0000D1350000}"/>
    <cellStyle name="Note 8 4 6 2" xfId="13935" xr:uid="{00000000-0005-0000-0000-0000D2350000}"/>
    <cellStyle name="Note 8 4 6 2 2" xfId="13936" xr:uid="{00000000-0005-0000-0000-0000D3350000}"/>
    <cellStyle name="Note 8 4 6 3" xfId="13937" xr:uid="{00000000-0005-0000-0000-0000D4350000}"/>
    <cellStyle name="Note 8 4 6 3 2" xfId="13938" xr:uid="{00000000-0005-0000-0000-0000D5350000}"/>
    <cellStyle name="Note 8 4 6 4" xfId="13939" xr:uid="{00000000-0005-0000-0000-0000D6350000}"/>
    <cellStyle name="Note 8 4 6 4 2" xfId="13940" xr:uid="{00000000-0005-0000-0000-0000D7350000}"/>
    <cellStyle name="Note 8 4 6 5" xfId="13941" xr:uid="{00000000-0005-0000-0000-0000D8350000}"/>
    <cellStyle name="Note 8 4 6 5 2" xfId="13942" xr:uid="{00000000-0005-0000-0000-0000D9350000}"/>
    <cellStyle name="Note 8 4 6 6" xfId="13943" xr:uid="{00000000-0005-0000-0000-0000DA350000}"/>
    <cellStyle name="Note 8 4 6 6 2" xfId="13944" xr:uid="{00000000-0005-0000-0000-0000DB350000}"/>
    <cellStyle name="Note 8 4 6 7" xfId="13945" xr:uid="{00000000-0005-0000-0000-0000DC350000}"/>
    <cellStyle name="Note 8 4 6 7 2" xfId="13946" xr:uid="{00000000-0005-0000-0000-0000DD350000}"/>
    <cellStyle name="Note 8 4 6 8" xfId="13947" xr:uid="{00000000-0005-0000-0000-0000DE350000}"/>
    <cellStyle name="Note 8 4 6 8 2" xfId="13948" xr:uid="{00000000-0005-0000-0000-0000DF350000}"/>
    <cellStyle name="Note 8 4 6 9" xfId="13949" xr:uid="{00000000-0005-0000-0000-0000E0350000}"/>
    <cellStyle name="Note 8 4 6 9 2" xfId="13950" xr:uid="{00000000-0005-0000-0000-0000E1350000}"/>
    <cellStyle name="Note 8 4 7" xfId="13951" xr:uid="{00000000-0005-0000-0000-0000E2350000}"/>
    <cellStyle name="Note 8 4 7 2" xfId="13952" xr:uid="{00000000-0005-0000-0000-0000E3350000}"/>
    <cellStyle name="Note 8 4 8" xfId="13953" xr:uid="{00000000-0005-0000-0000-0000E4350000}"/>
    <cellStyle name="Note 8 4 8 2" xfId="13954" xr:uid="{00000000-0005-0000-0000-0000E5350000}"/>
    <cellStyle name="Note 8 4 9" xfId="13955" xr:uid="{00000000-0005-0000-0000-0000E6350000}"/>
    <cellStyle name="Note 8 4 9 2" xfId="13956" xr:uid="{00000000-0005-0000-0000-0000E7350000}"/>
    <cellStyle name="Note 8 5" xfId="13957" xr:uid="{00000000-0005-0000-0000-0000E8350000}"/>
    <cellStyle name="Note 8 5 10" xfId="13958" xr:uid="{00000000-0005-0000-0000-0000E9350000}"/>
    <cellStyle name="Note 8 5 10 2" xfId="13959" xr:uid="{00000000-0005-0000-0000-0000EA350000}"/>
    <cellStyle name="Note 8 5 11" xfId="13960" xr:uid="{00000000-0005-0000-0000-0000EB350000}"/>
    <cellStyle name="Note 8 5 11 2" xfId="13961" xr:uid="{00000000-0005-0000-0000-0000EC350000}"/>
    <cellStyle name="Note 8 5 12" xfId="13962" xr:uid="{00000000-0005-0000-0000-0000ED350000}"/>
    <cellStyle name="Note 8 5 12 2" xfId="13963" xr:uid="{00000000-0005-0000-0000-0000EE350000}"/>
    <cellStyle name="Note 8 5 13" xfId="13964" xr:uid="{00000000-0005-0000-0000-0000EF350000}"/>
    <cellStyle name="Note 8 5 13 2" xfId="13965" xr:uid="{00000000-0005-0000-0000-0000F0350000}"/>
    <cellStyle name="Note 8 5 14" xfId="13966" xr:uid="{00000000-0005-0000-0000-0000F1350000}"/>
    <cellStyle name="Note 8 5 14 2" xfId="13967" xr:uid="{00000000-0005-0000-0000-0000F2350000}"/>
    <cellStyle name="Note 8 5 15" xfId="13968" xr:uid="{00000000-0005-0000-0000-0000F3350000}"/>
    <cellStyle name="Note 8 5 15 2" xfId="13969" xr:uid="{00000000-0005-0000-0000-0000F4350000}"/>
    <cellStyle name="Note 8 5 16" xfId="13970" xr:uid="{00000000-0005-0000-0000-0000F5350000}"/>
    <cellStyle name="Note 8 5 16 2" xfId="13971" xr:uid="{00000000-0005-0000-0000-0000F6350000}"/>
    <cellStyle name="Note 8 5 17" xfId="13972" xr:uid="{00000000-0005-0000-0000-0000F7350000}"/>
    <cellStyle name="Note 8 5 17 2" xfId="13973" xr:uid="{00000000-0005-0000-0000-0000F8350000}"/>
    <cellStyle name="Note 8 5 18" xfId="13974" xr:uid="{00000000-0005-0000-0000-0000F9350000}"/>
    <cellStyle name="Note 8 5 18 2" xfId="13975" xr:uid="{00000000-0005-0000-0000-0000FA350000}"/>
    <cellStyle name="Note 8 5 19" xfId="13976" xr:uid="{00000000-0005-0000-0000-0000FB350000}"/>
    <cellStyle name="Note 8 5 19 2" xfId="13977" xr:uid="{00000000-0005-0000-0000-0000FC350000}"/>
    <cellStyle name="Note 8 5 2" xfId="13978" xr:uid="{00000000-0005-0000-0000-0000FD350000}"/>
    <cellStyle name="Note 8 5 2 10" xfId="13979" xr:uid="{00000000-0005-0000-0000-0000FE350000}"/>
    <cellStyle name="Note 8 5 2 10 2" xfId="13980" xr:uid="{00000000-0005-0000-0000-0000FF350000}"/>
    <cellStyle name="Note 8 5 2 11" xfId="13981" xr:uid="{00000000-0005-0000-0000-000000360000}"/>
    <cellStyle name="Note 8 5 2 11 2" xfId="13982" xr:uid="{00000000-0005-0000-0000-000001360000}"/>
    <cellStyle name="Note 8 5 2 12" xfId="13983" xr:uid="{00000000-0005-0000-0000-000002360000}"/>
    <cellStyle name="Note 8 5 2 12 2" xfId="13984" xr:uid="{00000000-0005-0000-0000-000003360000}"/>
    <cellStyle name="Note 8 5 2 13" xfId="13985" xr:uid="{00000000-0005-0000-0000-000004360000}"/>
    <cellStyle name="Note 8 5 2 13 2" xfId="13986" xr:uid="{00000000-0005-0000-0000-000005360000}"/>
    <cellStyle name="Note 8 5 2 14" xfId="13987" xr:uid="{00000000-0005-0000-0000-000006360000}"/>
    <cellStyle name="Note 8 5 2 14 2" xfId="13988" xr:uid="{00000000-0005-0000-0000-000007360000}"/>
    <cellStyle name="Note 8 5 2 15" xfId="13989" xr:uid="{00000000-0005-0000-0000-000008360000}"/>
    <cellStyle name="Note 8 5 2 15 2" xfId="13990" xr:uid="{00000000-0005-0000-0000-000009360000}"/>
    <cellStyle name="Note 8 5 2 16" xfId="13991" xr:uid="{00000000-0005-0000-0000-00000A360000}"/>
    <cellStyle name="Note 8 5 2 16 2" xfId="13992" xr:uid="{00000000-0005-0000-0000-00000B360000}"/>
    <cellStyle name="Note 8 5 2 17" xfId="13993" xr:uid="{00000000-0005-0000-0000-00000C360000}"/>
    <cellStyle name="Note 8 5 2 17 2" xfId="13994" xr:uid="{00000000-0005-0000-0000-00000D360000}"/>
    <cellStyle name="Note 8 5 2 18" xfId="13995" xr:uid="{00000000-0005-0000-0000-00000E360000}"/>
    <cellStyle name="Note 8 5 2 18 2" xfId="13996" xr:uid="{00000000-0005-0000-0000-00000F360000}"/>
    <cellStyle name="Note 8 5 2 19" xfId="13997" xr:uid="{00000000-0005-0000-0000-000010360000}"/>
    <cellStyle name="Note 8 5 2 2" xfId="13998" xr:uid="{00000000-0005-0000-0000-000011360000}"/>
    <cellStyle name="Note 8 5 2 2 2" xfId="13999" xr:uid="{00000000-0005-0000-0000-000012360000}"/>
    <cellStyle name="Note 8 5 2 3" xfId="14000" xr:uid="{00000000-0005-0000-0000-000013360000}"/>
    <cellStyle name="Note 8 5 2 3 2" xfId="14001" xr:uid="{00000000-0005-0000-0000-000014360000}"/>
    <cellStyle name="Note 8 5 2 4" xfId="14002" xr:uid="{00000000-0005-0000-0000-000015360000}"/>
    <cellStyle name="Note 8 5 2 4 2" xfId="14003" xr:uid="{00000000-0005-0000-0000-000016360000}"/>
    <cellStyle name="Note 8 5 2 5" xfId="14004" xr:uid="{00000000-0005-0000-0000-000017360000}"/>
    <cellStyle name="Note 8 5 2 5 2" xfId="14005" xr:uid="{00000000-0005-0000-0000-000018360000}"/>
    <cellStyle name="Note 8 5 2 6" xfId="14006" xr:uid="{00000000-0005-0000-0000-000019360000}"/>
    <cellStyle name="Note 8 5 2 6 2" xfId="14007" xr:uid="{00000000-0005-0000-0000-00001A360000}"/>
    <cellStyle name="Note 8 5 2 7" xfId="14008" xr:uid="{00000000-0005-0000-0000-00001B360000}"/>
    <cellStyle name="Note 8 5 2 7 2" xfId="14009" xr:uid="{00000000-0005-0000-0000-00001C360000}"/>
    <cellStyle name="Note 8 5 2 8" xfId="14010" xr:uid="{00000000-0005-0000-0000-00001D360000}"/>
    <cellStyle name="Note 8 5 2 8 2" xfId="14011" xr:uid="{00000000-0005-0000-0000-00001E360000}"/>
    <cellStyle name="Note 8 5 2 9" xfId="14012" xr:uid="{00000000-0005-0000-0000-00001F360000}"/>
    <cellStyle name="Note 8 5 2 9 2" xfId="14013" xr:uid="{00000000-0005-0000-0000-000020360000}"/>
    <cellStyle name="Note 8 5 20" xfId="14014" xr:uid="{00000000-0005-0000-0000-000021360000}"/>
    <cellStyle name="Note 8 5 3" xfId="14015" xr:uid="{00000000-0005-0000-0000-000022360000}"/>
    <cellStyle name="Note 8 5 3 10" xfId="14016" xr:uid="{00000000-0005-0000-0000-000023360000}"/>
    <cellStyle name="Note 8 5 3 10 2" xfId="14017" xr:uid="{00000000-0005-0000-0000-000024360000}"/>
    <cellStyle name="Note 8 5 3 11" xfId="14018" xr:uid="{00000000-0005-0000-0000-000025360000}"/>
    <cellStyle name="Note 8 5 3 11 2" xfId="14019" xr:uid="{00000000-0005-0000-0000-000026360000}"/>
    <cellStyle name="Note 8 5 3 12" xfId="14020" xr:uid="{00000000-0005-0000-0000-000027360000}"/>
    <cellStyle name="Note 8 5 3 12 2" xfId="14021" xr:uid="{00000000-0005-0000-0000-000028360000}"/>
    <cellStyle name="Note 8 5 3 13" xfId="14022" xr:uid="{00000000-0005-0000-0000-000029360000}"/>
    <cellStyle name="Note 8 5 3 13 2" xfId="14023" xr:uid="{00000000-0005-0000-0000-00002A360000}"/>
    <cellStyle name="Note 8 5 3 14" xfId="14024" xr:uid="{00000000-0005-0000-0000-00002B360000}"/>
    <cellStyle name="Note 8 5 3 14 2" xfId="14025" xr:uid="{00000000-0005-0000-0000-00002C360000}"/>
    <cellStyle name="Note 8 5 3 15" xfId="14026" xr:uid="{00000000-0005-0000-0000-00002D360000}"/>
    <cellStyle name="Note 8 5 3 15 2" xfId="14027" xr:uid="{00000000-0005-0000-0000-00002E360000}"/>
    <cellStyle name="Note 8 5 3 16" xfId="14028" xr:uid="{00000000-0005-0000-0000-00002F360000}"/>
    <cellStyle name="Note 8 5 3 16 2" xfId="14029" xr:uid="{00000000-0005-0000-0000-000030360000}"/>
    <cellStyle name="Note 8 5 3 17" xfId="14030" xr:uid="{00000000-0005-0000-0000-000031360000}"/>
    <cellStyle name="Note 8 5 3 17 2" xfId="14031" xr:uid="{00000000-0005-0000-0000-000032360000}"/>
    <cellStyle name="Note 8 5 3 18" xfId="14032" xr:uid="{00000000-0005-0000-0000-000033360000}"/>
    <cellStyle name="Note 8 5 3 2" xfId="14033" xr:uid="{00000000-0005-0000-0000-000034360000}"/>
    <cellStyle name="Note 8 5 3 2 2" xfId="14034" xr:uid="{00000000-0005-0000-0000-000035360000}"/>
    <cellStyle name="Note 8 5 3 3" xfId="14035" xr:uid="{00000000-0005-0000-0000-000036360000}"/>
    <cellStyle name="Note 8 5 3 3 2" xfId="14036" xr:uid="{00000000-0005-0000-0000-000037360000}"/>
    <cellStyle name="Note 8 5 3 4" xfId="14037" xr:uid="{00000000-0005-0000-0000-000038360000}"/>
    <cellStyle name="Note 8 5 3 4 2" xfId="14038" xr:uid="{00000000-0005-0000-0000-000039360000}"/>
    <cellStyle name="Note 8 5 3 5" xfId="14039" xr:uid="{00000000-0005-0000-0000-00003A360000}"/>
    <cellStyle name="Note 8 5 3 5 2" xfId="14040" xr:uid="{00000000-0005-0000-0000-00003B360000}"/>
    <cellStyle name="Note 8 5 3 6" xfId="14041" xr:uid="{00000000-0005-0000-0000-00003C360000}"/>
    <cellStyle name="Note 8 5 3 6 2" xfId="14042" xr:uid="{00000000-0005-0000-0000-00003D360000}"/>
    <cellStyle name="Note 8 5 3 7" xfId="14043" xr:uid="{00000000-0005-0000-0000-00003E360000}"/>
    <cellStyle name="Note 8 5 3 7 2" xfId="14044" xr:uid="{00000000-0005-0000-0000-00003F360000}"/>
    <cellStyle name="Note 8 5 3 8" xfId="14045" xr:uid="{00000000-0005-0000-0000-000040360000}"/>
    <cellStyle name="Note 8 5 3 8 2" xfId="14046" xr:uid="{00000000-0005-0000-0000-000041360000}"/>
    <cellStyle name="Note 8 5 3 9" xfId="14047" xr:uid="{00000000-0005-0000-0000-000042360000}"/>
    <cellStyle name="Note 8 5 3 9 2" xfId="14048" xr:uid="{00000000-0005-0000-0000-000043360000}"/>
    <cellStyle name="Note 8 5 4" xfId="14049" xr:uid="{00000000-0005-0000-0000-000044360000}"/>
    <cellStyle name="Note 8 5 4 10" xfId="14050" xr:uid="{00000000-0005-0000-0000-000045360000}"/>
    <cellStyle name="Note 8 5 4 10 2" xfId="14051" xr:uid="{00000000-0005-0000-0000-000046360000}"/>
    <cellStyle name="Note 8 5 4 11" xfId="14052" xr:uid="{00000000-0005-0000-0000-000047360000}"/>
    <cellStyle name="Note 8 5 4 11 2" xfId="14053" xr:uid="{00000000-0005-0000-0000-000048360000}"/>
    <cellStyle name="Note 8 5 4 12" xfId="14054" xr:uid="{00000000-0005-0000-0000-000049360000}"/>
    <cellStyle name="Note 8 5 4 12 2" xfId="14055" xr:uid="{00000000-0005-0000-0000-00004A360000}"/>
    <cellStyle name="Note 8 5 4 13" xfId="14056" xr:uid="{00000000-0005-0000-0000-00004B360000}"/>
    <cellStyle name="Note 8 5 4 13 2" xfId="14057" xr:uid="{00000000-0005-0000-0000-00004C360000}"/>
    <cellStyle name="Note 8 5 4 14" xfId="14058" xr:uid="{00000000-0005-0000-0000-00004D360000}"/>
    <cellStyle name="Note 8 5 4 14 2" xfId="14059" xr:uid="{00000000-0005-0000-0000-00004E360000}"/>
    <cellStyle name="Note 8 5 4 15" xfId="14060" xr:uid="{00000000-0005-0000-0000-00004F360000}"/>
    <cellStyle name="Note 8 5 4 15 2" xfId="14061" xr:uid="{00000000-0005-0000-0000-000050360000}"/>
    <cellStyle name="Note 8 5 4 16" xfId="14062" xr:uid="{00000000-0005-0000-0000-000051360000}"/>
    <cellStyle name="Note 8 5 4 2" xfId="14063" xr:uid="{00000000-0005-0000-0000-000052360000}"/>
    <cellStyle name="Note 8 5 4 2 2" xfId="14064" xr:uid="{00000000-0005-0000-0000-000053360000}"/>
    <cellStyle name="Note 8 5 4 3" xfId="14065" xr:uid="{00000000-0005-0000-0000-000054360000}"/>
    <cellStyle name="Note 8 5 4 3 2" xfId="14066" xr:uid="{00000000-0005-0000-0000-000055360000}"/>
    <cellStyle name="Note 8 5 4 4" xfId="14067" xr:uid="{00000000-0005-0000-0000-000056360000}"/>
    <cellStyle name="Note 8 5 4 4 2" xfId="14068" xr:uid="{00000000-0005-0000-0000-000057360000}"/>
    <cellStyle name="Note 8 5 4 5" xfId="14069" xr:uid="{00000000-0005-0000-0000-000058360000}"/>
    <cellStyle name="Note 8 5 4 5 2" xfId="14070" xr:uid="{00000000-0005-0000-0000-000059360000}"/>
    <cellStyle name="Note 8 5 4 6" xfId="14071" xr:uid="{00000000-0005-0000-0000-00005A360000}"/>
    <cellStyle name="Note 8 5 4 6 2" xfId="14072" xr:uid="{00000000-0005-0000-0000-00005B360000}"/>
    <cellStyle name="Note 8 5 4 7" xfId="14073" xr:uid="{00000000-0005-0000-0000-00005C360000}"/>
    <cellStyle name="Note 8 5 4 7 2" xfId="14074" xr:uid="{00000000-0005-0000-0000-00005D360000}"/>
    <cellStyle name="Note 8 5 4 8" xfId="14075" xr:uid="{00000000-0005-0000-0000-00005E360000}"/>
    <cellStyle name="Note 8 5 4 8 2" xfId="14076" xr:uid="{00000000-0005-0000-0000-00005F360000}"/>
    <cellStyle name="Note 8 5 4 9" xfId="14077" xr:uid="{00000000-0005-0000-0000-000060360000}"/>
    <cellStyle name="Note 8 5 4 9 2" xfId="14078" xr:uid="{00000000-0005-0000-0000-000061360000}"/>
    <cellStyle name="Note 8 5 5" xfId="14079" xr:uid="{00000000-0005-0000-0000-000062360000}"/>
    <cellStyle name="Note 8 5 5 10" xfId="14080" xr:uid="{00000000-0005-0000-0000-000063360000}"/>
    <cellStyle name="Note 8 5 5 10 2" xfId="14081" xr:uid="{00000000-0005-0000-0000-000064360000}"/>
    <cellStyle name="Note 8 5 5 11" xfId="14082" xr:uid="{00000000-0005-0000-0000-000065360000}"/>
    <cellStyle name="Note 8 5 5 11 2" xfId="14083" xr:uid="{00000000-0005-0000-0000-000066360000}"/>
    <cellStyle name="Note 8 5 5 12" xfId="14084" xr:uid="{00000000-0005-0000-0000-000067360000}"/>
    <cellStyle name="Note 8 5 5 12 2" xfId="14085" xr:uid="{00000000-0005-0000-0000-000068360000}"/>
    <cellStyle name="Note 8 5 5 13" xfId="14086" xr:uid="{00000000-0005-0000-0000-000069360000}"/>
    <cellStyle name="Note 8 5 5 13 2" xfId="14087" xr:uid="{00000000-0005-0000-0000-00006A360000}"/>
    <cellStyle name="Note 8 5 5 14" xfId="14088" xr:uid="{00000000-0005-0000-0000-00006B360000}"/>
    <cellStyle name="Note 8 5 5 14 2" xfId="14089" xr:uid="{00000000-0005-0000-0000-00006C360000}"/>
    <cellStyle name="Note 8 5 5 15" xfId="14090" xr:uid="{00000000-0005-0000-0000-00006D360000}"/>
    <cellStyle name="Note 8 5 5 15 2" xfId="14091" xr:uid="{00000000-0005-0000-0000-00006E360000}"/>
    <cellStyle name="Note 8 5 5 16" xfId="14092" xr:uid="{00000000-0005-0000-0000-00006F360000}"/>
    <cellStyle name="Note 8 5 5 2" xfId="14093" xr:uid="{00000000-0005-0000-0000-000070360000}"/>
    <cellStyle name="Note 8 5 5 2 2" xfId="14094" xr:uid="{00000000-0005-0000-0000-000071360000}"/>
    <cellStyle name="Note 8 5 5 3" xfId="14095" xr:uid="{00000000-0005-0000-0000-000072360000}"/>
    <cellStyle name="Note 8 5 5 3 2" xfId="14096" xr:uid="{00000000-0005-0000-0000-000073360000}"/>
    <cellStyle name="Note 8 5 5 4" xfId="14097" xr:uid="{00000000-0005-0000-0000-000074360000}"/>
    <cellStyle name="Note 8 5 5 4 2" xfId="14098" xr:uid="{00000000-0005-0000-0000-000075360000}"/>
    <cellStyle name="Note 8 5 5 5" xfId="14099" xr:uid="{00000000-0005-0000-0000-000076360000}"/>
    <cellStyle name="Note 8 5 5 5 2" xfId="14100" xr:uid="{00000000-0005-0000-0000-000077360000}"/>
    <cellStyle name="Note 8 5 5 6" xfId="14101" xr:uid="{00000000-0005-0000-0000-000078360000}"/>
    <cellStyle name="Note 8 5 5 6 2" xfId="14102" xr:uid="{00000000-0005-0000-0000-000079360000}"/>
    <cellStyle name="Note 8 5 5 7" xfId="14103" xr:uid="{00000000-0005-0000-0000-00007A360000}"/>
    <cellStyle name="Note 8 5 5 7 2" xfId="14104" xr:uid="{00000000-0005-0000-0000-00007B360000}"/>
    <cellStyle name="Note 8 5 5 8" xfId="14105" xr:uid="{00000000-0005-0000-0000-00007C360000}"/>
    <cellStyle name="Note 8 5 5 8 2" xfId="14106" xr:uid="{00000000-0005-0000-0000-00007D360000}"/>
    <cellStyle name="Note 8 5 5 9" xfId="14107" xr:uid="{00000000-0005-0000-0000-00007E360000}"/>
    <cellStyle name="Note 8 5 5 9 2" xfId="14108" xr:uid="{00000000-0005-0000-0000-00007F360000}"/>
    <cellStyle name="Note 8 5 6" xfId="14109" xr:uid="{00000000-0005-0000-0000-000080360000}"/>
    <cellStyle name="Note 8 5 6 10" xfId="14110" xr:uid="{00000000-0005-0000-0000-000081360000}"/>
    <cellStyle name="Note 8 5 6 10 2" xfId="14111" xr:uid="{00000000-0005-0000-0000-000082360000}"/>
    <cellStyle name="Note 8 5 6 11" xfId="14112" xr:uid="{00000000-0005-0000-0000-000083360000}"/>
    <cellStyle name="Note 8 5 6 11 2" xfId="14113" xr:uid="{00000000-0005-0000-0000-000084360000}"/>
    <cellStyle name="Note 8 5 6 12" xfId="14114" xr:uid="{00000000-0005-0000-0000-000085360000}"/>
    <cellStyle name="Note 8 5 6 12 2" xfId="14115" xr:uid="{00000000-0005-0000-0000-000086360000}"/>
    <cellStyle name="Note 8 5 6 13" xfId="14116" xr:uid="{00000000-0005-0000-0000-000087360000}"/>
    <cellStyle name="Note 8 5 6 13 2" xfId="14117" xr:uid="{00000000-0005-0000-0000-000088360000}"/>
    <cellStyle name="Note 8 5 6 14" xfId="14118" xr:uid="{00000000-0005-0000-0000-000089360000}"/>
    <cellStyle name="Note 8 5 6 14 2" xfId="14119" xr:uid="{00000000-0005-0000-0000-00008A360000}"/>
    <cellStyle name="Note 8 5 6 15" xfId="14120" xr:uid="{00000000-0005-0000-0000-00008B360000}"/>
    <cellStyle name="Note 8 5 6 2" xfId="14121" xr:uid="{00000000-0005-0000-0000-00008C360000}"/>
    <cellStyle name="Note 8 5 6 2 2" xfId="14122" xr:uid="{00000000-0005-0000-0000-00008D360000}"/>
    <cellStyle name="Note 8 5 6 3" xfId="14123" xr:uid="{00000000-0005-0000-0000-00008E360000}"/>
    <cellStyle name="Note 8 5 6 3 2" xfId="14124" xr:uid="{00000000-0005-0000-0000-00008F360000}"/>
    <cellStyle name="Note 8 5 6 4" xfId="14125" xr:uid="{00000000-0005-0000-0000-000090360000}"/>
    <cellStyle name="Note 8 5 6 4 2" xfId="14126" xr:uid="{00000000-0005-0000-0000-000091360000}"/>
    <cellStyle name="Note 8 5 6 5" xfId="14127" xr:uid="{00000000-0005-0000-0000-000092360000}"/>
    <cellStyle name="Note 8 5 6 5 2" xfId="14128" xr:uid="{00000000-0005-0000-0000-000093360000}"/>
    <cellStyle name="Note 8 5 6 6" xfId="14129" xr:uid="{00000000-0005-0000-0000-000094360000}"/>
    <cellStyle name="Note 8 5 6 6 2" xfId="14130" xr:uid="{00000000-0005-0000-0000-000095360000}"/>
    <cellStyle name="Note 8 5 6 7" xfId="14131" xr:uid="{00000000-0005-0000-0000-000096360000}"/>
    <cellStyle name="Note 8 5 6 7 2" xfId="14132" xr:uid="{00000000-0005-0000-0000-000097360000}"/>
    <cellStyle name="Note 8 5 6 8" xfId="14133" xr:uid="{00000000-0005-0000-0000-000098360000}"/>
    <cellStyle name="Note 8 5 6 8 2" xfId="14134" xr:uid="{00000000-0005-0000-0000-000099360000}"/>
    <cellStyle name="Note 8 5 6 9" xfId="14135" xr:uid="{00000000-0005-0000-0000-00009A360000}"/>
    <cellStyle name="Note 8 5 6 9 2" xfId="14136" xr:uid="{00000000-0005-0000-0000-00009B360000}"/>
    <cellStyle name="Note 8 5 7" xfId="14137" xr:uid="{00000000-0005-0000-0000-00009C360000}"/>
    <cellStyle name="Note 8 5 7 2" xfId="14138" xr:uid="{00000000-0005-0000-0000-00009D360000}"/>
    <cellStyle name="Note 8 5 8" xfId="14139" xr:uid="{00000000-0005-0000-0000-00009E360000}"/>
    <cellStyle name="Note 8 5 8 2" xfId="14140" xr:uid="{00000000-0005-0000-0000-00009F360000}"/>
    <cellStyle name="Note 8 5 9" xfId="14141" xr:uid="{00000000-0005-0000-0000-0000A0360000}"/>
    <cellStyle name="Note 8 5 9 2" xfId="14142" xr:uid="{00000000-0005-0000-0000-0000A1360000}"/>
    <cellStyle name="Note 8 6" xfId="14143" xr:uid="{00000000-0005-0000-0000-0000A2360000}"/>
    <cellStyle name="Note 8 6 10" xfId="14144" xr:uid="{00000000-0005-0000-0000-0000A3360000}"/>
    <cellStyle name="Note 8 6 10 2" xfId="14145" xr:uid="{00000000-0005-0000-0000-0000A4360000}"/>
    <cellStyle name="Note 8 6 11" xfId="14146" xr:uid="{00000000-0005-0000-0000-0000A5360000}"/>
    <cellStyle name="Note 8 6 11 2" xfId="14147" xr:uid="{00000000-0005-0000-0000-0000A6360000}"/>
    <cellStyle name="Note 8 6 12" xfId="14148" xr:uid="{00000000-0005-0000-0000-0000A7360000}"/>
    <cellStyle name="Note 8 6 12 2" xfId="14149" xr:uid="{00000000-0005-0000-0000-0000A8360000}"/>
    <cellStyle name="Note 8 6 13" xfId="14150" xr:uid="{00000000-0005-0000-0000-0000A9360000}"/>
    <cellStyle name="Note 8 6 13 2" xfId="14151" xr:uid="{00000000-0005-0000-0000-0000AA360000}"/>
    <cellStyle name="Note 8 6 14" xfId="14152" xr:uid="{00000000-0005-0000-0000-0000AB360000}"/>
    <cellStyle name="Note 8 6 14 2" xfId="14153" xr:uid="{00000000-0005-0000-0000-0000AC360000}"/>
    <cellStyle name="Note 8 6 15" xfId="14154" xr:uid="{00000000-0005-0000-0000-0000AD360000}"/>
    <cellStyle name="Note 8 6 15 2" xfId="14155" xr:uid="{00000000-0005-0000-0000-0000AE360000}"/>
    <cellStyle name="Note 8 6 16" xfId="14156" xr:uid="{00000000-0005-0000-0000-0000AF360000}"/>
    <cellStyle name="Note 8 6 16 2" xfId="14157" xr:uid="{00000000-0005-0000-0000-0000B0360000}"/>
    <cellStyle name="Note 8 6 17" xfId="14158" xr:uid="{00000000-0005-0000-0000-0000B1360000}"/>
    <cellStyle name="Note 8 6 17 2" xfId="14159" xr:uid="{00000000-0005-0000-0000-0000B2360000}"/>
    <cellStyle name="Note 8 6 18" xfId="14160" xr:uid="{00000000-0005-0000-0000-0000B3360000}"/>
    <cellStyle name="Note 8 6 18 2" xfId="14161" xr:uid="{00000000-0005-0000-0000-0000B4360000}"/>
    <cellStyle name="Note 8 6 19" xfId="14162" xr:uid="{00000000-0005-0000-0000-0000B5360000}"/>
    <cellStyle name="Note 8 6 2" xfId="14163" xr:uid="{00000000-0005-0000-0000-0000B6360000}"/>
    <cellStyle name="Note 8 6 2 10" xfId="14164" xr:uid="{00000000-0005-0000-0000-0000B7360000}"/>
    <cellStyle name="Note 8 6 2 10 2" xfId="14165" xr:uid="{00000000-0005-0000-0000-0000B8360000}"/>
    <cellStyle name="Note 8 6 2 11" xfId="14166" xr:uid="{00000000-0005-0000-0000-0000B9360000}"/>
    <cellStyle name="Note 8 6 2 11 2" xfId="14167" xr:uid="{00000000-0005-0000-0000-0000BA360000}"/>
    <cellStyle name="Note 8 6 2 12" xfId="14168" xr:uid="{00000000-0005-0000-0000-0000BB360000}"/>
    <cellStyle name="Note 8 6 2 12 2" xfId="14169" xr:uid="{00000000-0005-0000-0000-0000BC360000}"/>
    <cellStyle name="Note 8 6 2 13" xfId="14170" xr:uid="{00000000-0005-0000-0000-0000BD360000}"/>
    <cellStyle name="Note 8 6 2 13 2" xfId="14171" xr:uid="{00000000-0005-0000-0000-0000BE360000}"/>
    <cellStyle name="Note 8 6 2 14" xfId="14172" xr:uid="{00000000-0005-0000-0000-0000BF360000}"/>
    <cellStyle name="Note 8 6 2 14 2" xfId="14173" xr:uid="{00000000-0005-0000-0000-0000C0360000}"/>
    <cellStyle name="Note 8 6 2 15" xfId="14174" xr:uid="{00000000-0005-0000-0000-0000C1360000}"/>
    <cellStyle name="Note 8 6 2 15 2" xfId="14175" xr:uid="{00000000-0005-0000-0000-0000C2360000}"/>
    <cellStyle name="Note 8 6 2 16" xfId="14176" xr:uid="{00000000-0005-0000-0000-0000C3360000}"/>
    <cellStyle name="Note 8 6 2 16 2" xfId="14177" xr:uid="{00000000-0005-0000-0000-0000C4360000}"/>
    <cellStyle name="Note 8 6 2 17" xfId="14178" xr:uid="{00000000-0005-0000-0000-0000C5360000}"/>
    <cellStyle name="Note 8 6 2 17 2" xfId="14179" xr:uid="{00000000-0005-0000-0000-0000C6360000}"/>
    <cellStyle name="Note 8 6 2 18" xfId="14180" xr:uid="{00000000-0005-0000-0000-0000C7360000}"/>
    <cellStyle name="Note 8 6 2 2" xfId="14181" xr:uid="{00000000-0005-0000-0000-0000C8360000}"/>
    <cellStyle name="Note 8 6 2 2 2" xfId="14182" xr:uid="{00000000-0005-0000-0000-0000C9360000}"/>
    <cellStyle name="Note 8 6 2 3" xfId="14183" xr:uid="{00000000-0005-0000-0000-0000CA360000}"/>
    <cellStyle name="Note 8 6 2 3 2" xfId="14184" xr:uid="{00000000-0005-0000-0000-0000CB360000}"/>
    <cellStyle name="Note 8 6 2 4" xfId="14185" xr:uid="{00000000-0005-0000-0000-0000CC360000}"/>
    <cellStyle name="Note 8 6 2 4 2" xfId="14186" xr:uid="{00000000-0005-0000-0000-0000CD360000}"/>
    <cellStyle name="Note 8 6 2 5" xfId="14187" xr:uid="{00000000-0005-0000-0000-0000CE360000}"/>
    <cellStyle name="Note 8 6 2 5 2" xfId="14188" xr:uid="{00000000-0005-0000-0000-0000CF360000}"/>
    <cellStyle name="Note 8 6 2 6" xfId="14189" xr:uid="{00000000-0005-0000-0000-0000D0360000}"/>
    <cellStyle name="Note 8 6 2 6 2" xfId="14190" xr:uid="{00000000-0005-0000-0000-0000D1360000}"/>
    <cellStyle name="Note 8 6 2 7" xfId="14191" xr:uid="{00000000-0005-0000-0000-0000D2360000}"/>
    <cellStyle name="Note 8 6 2 7 2" xfId="14192" xr:uid="{00000000-0005-0000-0000-0000D3360000}"/>
    <cellStyle name="Note 8 6 2 8" xfId="14193" xr:uid="{00000000-0005-0000-0000-0000D4360000}"/>
    <cellStyle name="Note 8 6 2 8 2" xfId="14194" xr:uid="{00000000-0005-0000-0000-0000D5360000}"/>
    <cellStyle name="Note 8 6 2 9" xfId="14195" xr:uid="{00000000-0005-0000-0000-0000D6360000}"/>
    <cellStyle name="Note 8 6 2 9 2" xfId="14196" xr:uid="{00000000-0005-0000-0000-0000D7360000}"/>
    <cellStyle name="Note 8 6 3" xfId="14197" xr:uid="{00000000-0005-0000-0000-0000D8360000}"/>
    <cellStyle name="Note 8 6 3 10" xfId="14198" xr:uid="{00000000-0005-0000-0000-0000D9360000}"/>
    <cellStyle name="Note 8 6 3 10 2" xfId="14199" xr:uid="{00000000-0005-0000-0000-0000DA360000}"/>
    <cellStyle name="Note 8 6 3 11" xfId="14200" xr:uid="{00000000-0005-0000-0000-0000DB360000}"/>
    <cellStyle name="Note 8 6 3 11 2" xfId="14201" xr:uid="{00000000-0005-0000-0000-0000DC360000}"/>
    <cellStyle name="Note 8 6 3 12" xfId="14202" xr:uid="{00000000-0005-0000-0000-0000DD360000}"/>
    <cellStyle name="Note 8 6 3 12 2" xfId="14203" xr:uid="{00000000-0005-0000-0000-0000DE360000}"/>
    <cellStyle name="Note 8 6 3 13" xfId="14204" xr:uid="{00000000-0005-0000-0000-0000DF360000}"/>
    <cellStyle name="Note 8 6 3 13 2" xfId="14205" xr:uid="{00000000-0005-0000-0000-0000E0360000}"/>
    <cellStyle name="Note 8 6 3 14" xfId="14206" xr:uid="{00000000-0005-0000-0000-0000E1360000}"/>
    <cellStyle name="Note 8 6 3 14 2" xfId="14207" xr:uid="{00000000-0005-0000-0000-0000E2360000}"/>
    <cellStyle name="Note 8 6 3 15" xfId="14208" xr:uid="{00000000-0005-0000-0000-0000E3360000}"/>
    <cellStyle name="Note 8 6 3 15 2" xfId="14209" xr:uid="{00000000-0005-0000-0000-0000E4360000}"/>
    <cellStyle name="Note 8 6 3 16" xfId="14210" xr:uid="{00000000-0005-0000-0000-0000E5360000}"/>
    <cellStyle name="Note 8 6 3 2" xfId="14211" xr:uid="{00000000-0005-0000-0000-0000E6360000}"/>
    <cellStyle name="Note 8 6 3 2 2" xfId="14212" xr:uid="{00000000-0005-0000-0000-0000E7360000}"/>
    <cellStyle name="Note 8 6 3 3" xfId="14213" xr:uid="{00000000-0005-0000-0000-0000E8360000}"/>
    <cellStyle name="Note 8 6 3 3 2" xfId="14214" xr:uid="{00000000-0005-0000-0000-0000E9360000}"/>
    <cellStyle name="Note 8 6 3 4" xfId="14215" xr:uid="{00000000-0005-0000-0000-0000EA360000}"/>
    <cellStyle name="Note 8 6 3 4 2" xfId="14216" xr:uid="{00000000-0005-0000-0000-0000EB360000}"/>
    <cellStyle name="Note 8 6 3 5" xfId="14217" xr:uid="{00000000-0005-0000-0000-0000EC360000}"/>
    <cellStyle name="Note 8 6 3 5 2" xfId="14218" xr:uid="{00000000-0005-0000-0000-0000ED360000}"/>
    <cellStyle name="Note 8 6 3 6" xfId="14219" xr:uid="{00000000-0005-0000-0000-0000EE360000}"/>
    <cellStyle name="Note 8 6 3 6 2" xfId="14220" xr:uid="{00000000-0005-0000-0000-0000EF360000}"/>
    <cellStyle name="Note 8 6 3 7" xfId="14221" xr:uid="{00000000-0005-0000-0000-0000F0360000}"/>
    <cellStyle name="Note 8 6 3 7 2" xfId="14222" xr:uid="{00000000-0005-0000-0000-0000F1360000}"/>
    <cellStyle name="Note 8 6 3 8" xfId="14223" xr:uid="{00000000-0005-0000-0000-0000F2360000}"/>
    <cellStyle name="Note 8 6 3 8 2" xfId="14224" xr:uid="{00000000-0005-0000-0000-0000F3360000}"/>
    <cellStyle name="Note 8 6 3 9" xfId="14225" xr:uid="{00000000-0005-0000-0000-0000F4360000}"/>
    <cellStyle name="Note 8 6 3 9 2" xfId="14226" xr:uid="{00000000-0005-0000-0000-0000F5360000}"/>
    <cellStyle name="Note 8 6 4" xfId="14227" xr:uid="{00000000-0005-0000-0000-0000F6360000}"/>
    <cellStyle name="Note 8 6 4 10" xfId="14228" xr:uid="{00000000-0005-0000-0000-0000F7360000}"/>
    <cellStyle name="Note 8 6 4 10 2" xfId="14229" xr:uid="{00000000-0005-0000-0000-0000F8360000}"/>
    <cellStyle name="Note 8 6 4 11" xfId="14230" xr:uid="{00000000-0005-0000-0000-0000F9360000}"/>
    <cellStyle name="Note 8 6 4 11 2" xfId="14231" xr:uid="{00000000-0005-0000-0000-0000FA360000}"/>
    <cellStyle name="Note 8 6 4 12" xfId="14232" xr:uid="{00000000-0005-0000-0000-0000FB360000}"/>
    <cellStyle name="Note 8 6 4 12 2" xfId="14233" xr:uid="{00000000-0005-0000-0000-0000FC360000}"/>
    <cellStyle name="Note 8 6 4 13" xfId="14234" xr:uid="{00000000-0005-0000-0000-0000FD360000}"/>
    <cellStyle name="Note 8 6 4 13 2" xfId="14235" xr:uid="{00000000-0005-0000-0000-0000FE360000}"/>
    <cellStyle name="Note 8 6 4 14" xfId="14236" xr:uid="{00000000-0005-0000-0000-0000FF360000}"/>
    <cellStyle name="Note 8 6 4 14 2" xfId="14237" xr:uid="{00000000-0005-0000-0000-000000370000}"/>
    <cellStyle name="Note 8 6 4 15" xfId="14238" xr:uid="{00000000-0005-0000-0000-000001370000}"/>
    <cellStyle name="Note 8 6 4 15 2" xfId="14239" xr:uid="{00000000-0005-0000-0000-000002370000}"/>
    <cellStyle name="Note 8 6 4 16" xfId="14240" xr:uid="{00000000-0005-0000-0000-000003370000}"/>
    <cellStyle name="Note 8 6 4 2" xfId="14241" xr:uid="{00000000-0005-0000-0000-000004370000}"/>
    <cellStyle name="Note 8 6 4 2 2" xfId="14242" xr:uid="{00000000-0005-0000-0000-000005370000}"/>
    <cellStyle name="Note 8 6 4 3" xfId="14243" xr:uid="{00000000-0005-0000-0000-000006370000}"/>
    <cellStyle name="Note 8 6 4 3 2" xfId="14244" xr:uid="{00000000-0005-0000-0000-000007370000}"/>
    <cellStyle name="Note 8 6 4 4" xfId="14245" xr:uid="{00000000-0005-0000-0000-000008370000}"/>
    <cellStyle name="Note 8 6 4 4 2" xfId="14246" xr:uid="{00000000-0005-0000-0000-000009370000}"/>
    <cellStyle name="Note 8 6 4 5" xfId="14247" xr:uid="{00000000-0005-0000-0000-00000A370000}"/>
    <cellStyle name="Note 8 6 4 5 2" xfId="14248" xr:uid="{00000000-0005-0000-0000-00000B370000}"/>
    <cellStyle name="Note 8 6 4 6" xfId="14249" xr:uid="{00000000-0005-0000-0000-00000C370000}"/>
    <cellStyle name="Note 8 6 4 6 2" xfId="14250" xr:uid="{00000000-0005-0000-0000-00000D370000}"/>
    <cellStyle name="Note 8 6 4 7" xfId="14251" xr:uid="{00000000-0005-0000-0000-00000E370000}"/>
    <cellStyle name="Note 8 6 4 7 2" xfId="14252" xr:uid="{00000000-0005-0000-0000-00000F370000}"/>
    <cellStyle name="Note 8 6 4 8" xfId="14253" xr:uid="{00000000-0005-0000-0000-000010370000}"/>
    <cellStyle name="Note 8 6 4 8 2" xfId="14254" xr:uid="{00000000-0005-0000-0000-000011370000}"/>
    <cellStyle name="Note 8 6 4 9" xfId="14255" xr:uid="{00000000-0005-0000-0000-000012370000}"/>
    <cellStyle name="Note 8 6 4 9 2" xfId="14256" xr:uid="{00000000-0005-0000-0000-000013370000}"/>
    <cellStyle name="Note 8 6 5" xfId="14257" xr:uid="{00000000-0005-0000-0000-000014370000}"/>
    <cellStyle name="Note 8 6 5 10" xfId="14258" xr:uid="{00000000-0005-0000-0000-000015370000}"/>
    <cellStyle name="Note 8 6 5 10 2" xfId="14259" xr:uid="{00000000-0005-0000-0000-000016370000}"/>
    <cellStyle name="Note 8 6 5 11" xfId="14260" xr:uid="{00000000-0005-0000-0000-000017370000}"/>
    <cellStyle name="Note 8 6 5 11 2" xfId="14261" xr:uid="{00000000-0005-0000-0000-000018370000}"/>
    <cellStyle name="Note 8 6 5 12" xfId="14262" xr:uid="{00000000-0005-0000-0000-000019370000}"/>
    <cellStyle name="Note 8 6 5 12 2" xfId="14263" xr:uid="{00000000-0005-0000-0000-00001A370000}"/>
    <cellStyle name="Note 8 6 5 13" xfId="14264" xr:uid="{00000000-0005-0000-0000-00001B370000}"/>
    <cellStyle name="Note 8 6 5 13 2" xfId="14265" xr:uid="{00000000-0005-0000-0000-00001C370000}"/>
    <cellStyle name="Note 8 6 5 14" xfId="14266" xr:uid="{00000000-0005-0000-0000-00001D370000}"/>
    <cellStyle name="Note 8 6 5 14 2" xfId="14267" xr:uid="{00000000-0005-0000-0000-00001E370000}"/>
    <cellStyle name="Note 8 6 5 15" xfId="14268" xr:uid="{00000000-0005-0000-0000-00001F370000}"/>
    <cellStyle name="Note 8 6 5 2" xfId="14269" xr:uid="{00000000-0005-0000-0000-000020370000}"/>
    <cellStyle name="Note 8 6 5 2 2" xfId="14270" xr:uid="{00000000-0005-0000-0000-000021370000}"/>
    <cellStyle name="Note 8 6 5 3" xfId="14271" xr:uid="{00000000-0005-0000-0000-000022370000}"/>
    <cellStyle name="Note 8 6 5 3 2" xfId="14272" xr:uid="{00000000-0005-0000-0000-000023370000}"/>
    <cellStyle name="Note 8 6 5 4" xfId="14273" xr:uid="{00000000-0005-0000-0000-000024370000}"/>
    <cellStyle name="Note 8 6 5 4 2" xfId="14274" xr:uid="{00000000-0005-0000-0000-000025370000}"/>
    <cellStyle name="Note 8 6 5 5" xfId="14275" xr:uid="{00000000-0005-0000-0000-000026370000}"/>
    <cellStyle name="Note 8 6 5 5 2" xfId="14276" xr:uid="{00000000-0005-0000-0000-000027370000}"/>
    <cellStyle name="Note 8 6 5 6" xfId="14277" xr:uid="{00000000-0005-0000-0000-000028370000}"/>
    <cellStyle name="Note 8 6 5 6 2" xfId="14278" xr:uid="{00000000-0005-0000-0000-000029370000}"/>
    <cellStyle name="Note 8 6 5 7" xfId="14279" xr:uid="{00000000-0005-0000-0000-00002A370000}"/>
    <cellStyle name="Note 8 6 5 7 2" xfId="14280" xr:uid="{00000000-0005-0000-0000-00002B370000}"/>
    <cellStyle name="Note 8 6 5 8" xfId="14281" xr:uid="{00000000-0005-0000-0000-00002C370000}"/>
    <cellStyle name="Note 8 6 5 8 2" xfId="14282" xr:uid="{00000000-0005-0000-0000-00002D370000}"/>
    <cellStyle name="Note 8 6 5 9" xfId="14283" xr:uid="{00000000-0005-0000-0000-00002E370000}"/>
    <cellStyle name="Note 8 6 5 9 2" xfId="14284" xr:uid="{00000000-0005-0000-0000-00002F370000}"/>
    <cellStyle name="Note 8 6 6" xfId="14285" xr:uid="{00000000-0005-0000-0000-000030370000}"/>
    <cellStyle name="Note 8 6 6 2" xfId="14286" xr:uid="{00000000-0005-0000-0000-000031370000}"/>
    <cellStyle name="Note 8 6 7" xfId="14287" xr:uid="{00000000-0005-0000-0000-000032370000}"/>
    <cellStyle name="Note 8 6 7 2" xfId="14288" xr:uid="{00000000-0005-0000-0000-000033370000}"/>
    <cellStyle name="Note 8 6 8" xfId="14289" xr:uid="{00000000-0005-0000-0000-000034370000}"/>
    <cellStyle name="Note 8 6 8 2" xfId="14290" xr:uid="{00000000-0005-0000-0000-000035370000}"/>
    <cellStyle name="Note 8 6 9" xfId="14291" xr:uid="{00000000-0005-0000-0000-000036370000}"/>
    <cellStyle name="Note 8 6 9 2" xfId="14292" xr:uid="{00000000-0005-0000-0000-000037370000}"/>
    <cellStyle name="Note 8 7" xfId="14293" xr:uid="{00000000-0005-0000-0000-000038370000}"/>
    <cellStyle name="Note 8 7 10" xfId="14294" xr:uid="{00000000-0005-0000-0000-000039370000}"/>
    <cellStyle name="Note 8 7 10 2" xfId="14295" xr:uid="{00000000-0005-0000-0000-00003A370000}"/>
    <cellStyle name="Note 8 7 11" xfId="14296" xr:uid="{00000000-0005-0000-0000-00003B370000}"/>
    <cellStyle name="Note 8 7 11 2" xfId="14297" xr:uid="{00000000-0005-0000-0000-00003C370000}"/>
    <cellStyle name="Note 8 7 12" xfId="14298" xr:uid="{00000000-0005-0000-0000-00003D370000}"/>
    <cellStyle name="Note 8 7 12 2" xfId="14299" xr:uid="{00000000-0005-0000-0000-00003E370000}"/>
    <cellStyle name="Note 8 7 13" xfId="14300" xr:uid="{00000000-0005-0000-0000-00003F370000}"/>
    <cellStyle name="Note 8 7 13 2" xfId="14301" xr:uid="{00000000-0005-0000-0000-000040370000}"/>
    <cellStyle name="Note 8 7 14" xfId="14302" xr:uid="{00000000-0005-0000-0000-000041370000}"/>
    <cellStyle name="Note 8 7 14 2" xfId="14303" xr:uid="{00000000-0005-0000-0000-000042370000}"/>
    <cellStyle name="Note 8 7 15" xfId="14304" xr:uid="{00000000-0005-0000-0000-000043370000}"/>
    <cellStyle name="Note 8 7 15 2" xfId="14305" xr:uid="{00000000-0005-0000-0000-000044370000}"/>
    <cellStyle name="Note 8 7 16" xfId="14306" xr:uid="{00000000-0005-0000-0000-000045370000}"/>
    <cellStyle name="Note 8 7 16 2" xfId="14307" xr:uid="{00000000-0005-0000-0000-000046370000}"/>
    <cellStyle name="Note 8 7 17" xfId="14308" xr:uid="{00000000-0005-0000-0000-000047370000}"/>
    <cellStyle name="Note 8 7 17 2" xfId="14309" xr:uid="{00000000-0005-0000-0000-000048370000}"/>
    <cellStyle name="Note 8 7 18" xfId="14310" xr:uid="{00000000-0005-0000-0000-000049370000}"/>
    <cellStyle name="Note 8 7 18 2" xfId="14311" xr:uid="{00000000-0005-0000-0000-00004A370000}"/>
    <cellStyle name="Note 8 7 19" xfId="14312" xr:uid="{00000000-0005-0000-0000-00004B370000}"/>
    <cellStyle name="Note 8 7 2" xfId="14313" xr:uid="{00000000-0005-0000-0000-00004C370000}"/>
    <cellStyle name="Note 8 7 2 10" xfId="14314" xr:uid="{00000000-0005-0000-0000-00004D370000}"/>
    <cellStyle name="Note 8 7 2 10 2" xfId="14315" xr:uid="{00000000-0005-0000-0000-00004E370000}"/>
    <cellStyle name="Note 8 7 2 11" xfId="14316" xr:uid="{00000000-0005-0000-0000-00004F370000}"/>
    <cellStyle name="Note 8 7 2 11 2" xfId="14317" xr:uid="{00000000-0005-0000-0000-000050370000}"/>
    <cellStyle name="Note 8 7 2 12" xfId="14318" xr:uid="{00000000-0005-0000-0000-000051370000}"/>
    <cellStyle name="Note 8 7 2 12 2" xfId="14319" xr:uid="{00000000-0005-0000-0000-000052370000}"/>
    <cellStyle name="Note 8 7 2 13" xfId="14320" xr:uid="{00000000-0005-0000-0000-000053370000}"/>
    <cellStyle name="Note 8 7 2 13 2" xfId="14321" xr:uid="{00000000-0005-0000-0000-000054370000}"/>
    <cellStyle name="Note 8 7 2 14" xfId="14322" xr:uid="{00000000-0005-0000-0000-000055370000}"/>
    <cellStyle name="Note 8 7 2 14 2" xfId="14323" xr:uid="{00000000-0005-0000-0000-000056370000}"/>
    <cellStyle name="Note 8 7 2 15" xfId="14324" xr:uid="{00000000-0005-0000-0000-000057370000}"/>
    <cellStyle name="Note 8 7 2 15 2" xfId="14325" xr:uid="{00000000-0005-0000-0000-000058370000}"/>
    <cellStyle name="Note 8 7 2 16" xfId="14326" xr:uid="{00000000-0005-0000-0000-000059370000}"/>
    <cellStyle name="Note 8 7 2 16 2" xfId="14327" xr:uid="{00000000-0005-0000-0000-00005A370000}"/>
    <cellStyle name="Note 8 7 2 17" xfId="14328" xr:uid="{00000000-0005-0000-0000-00005B370000}"/>
    <cellStyle name="Note 8 7 2 17 2" xfId="14329" xr:uid="{00000000-0005-0000-0000-00005C370000}"/>
    <cellStyle name="Note 8 7 2 18" xfId="14330" xr:uid="{00000000-0005-0000-0000-00005D370000}"/>
    <cellStyle name="Note 8 7 2 2" xfId="14331" xr:uid="{00000000-0005-0000-0000-00005E370000}"/>
    <cellStyle name="Note 8 7 2 2 2" xfId="14332" xr:uid="{00000000-0005-0000-0000-00005F370000}"/>
    <cellStyle name="Note 8 7 2 3" xfId="14333" xr:uid="{00000000-0005-0000-0000-000060370000}"/>
    <cellStyle name="Note 8 7 2 3 2" xfId="14334" xr:uid="{00000000-0005-0000-0000-000061370000}"/>
    <cellStyle name="Note 8 7 2 4" xfId="14335" xr:uid="{00000000-0005-0000-0000-000062370000}"/>
    <cellStyle name="Note 8 7 2 4 2" xfId="14336" xr:uid="{00000000-0005-0000-0000-000063370000}"/>
    <cellStyle name="Note 8 7 2 5" xfId="14337" xr:uid="{00000000-0005-0000-0000-000064370000}"/>
    <cellStyle name="Note 8 7 2 5 2" xfId="14338" xr:uid="{00000000-0005-0000-0000-000065370000}"/>
    <cellStyle name="Note 8 7 2 6" xfId="14339" xr:uid="{00000000-0005-0000-0000-000066370000}"/>
    <cellStyle name="Note 8 7 2 6 2" xfId="14340" xr:uid="{00000000-0005-0000-0000-000067370000}"/>
    <cellStyle name="Note 8 7 2 7" xfId="14341" xr:uid="{00000000-0005-0000-0000-000068370000}"/>
    <cellStyle name="Note 8 7 2 7 2" xfId="14342" xr:uid="{00000000-0005-0000-0000-000069370000}"/>
    <cellStyle name="Note 8 7 2 8" xfId="14343" xr:uid="{00000000-0005-0000-0000-00006A370000}"/>
    <cellStyle name="Note 8 7 2 8 2" xfId="14344" xr:uid="{00000000-0005-0000-0000-00006B370000}"/>
    <cellStyle name="Note 8 7 2 9" xfId="14345" xr:uid="{00000000-0005-0000-0000-00006C370000}"/>
    <cellStyle name="Note 8 7 2 9 2" xfId="14346" xr:uid="{00000000-0005-0000-0000-00006D370000}"/>
    <cellStyle name="Note 8 7 3" xfId="14347" xr:uid="{00000000-0005-0000-0000-00006E370000}"/>
    <cellStyle name="Note 8 7 3 10" xfId="14348" xr:uid="{00000000-0005-0000-0000-00006F370000}"/>
    <cellStyle name="Note 8 7 3 10 2" xfId="14349" xr:uid="{00000000-0005-0000-0000-000070370000}"/>
    <cellStyle name="Note 8 7 3 11" xfId="14350" xr:uid="{00000000-0005-0000-0000-000071370000}"/>
    <cellStyle name="Note 8 7 3 11 2" xfId="14351" xr:uid="{00000000-0005-0000-0000-000072370000}"/>
    <cellStyle name="Note 8 7 3 12" xfId="14352" xr:uid="{00000000-0005-0000-0000-000073370000}"/>
    <cellStyle name="Note 8 7 3 12 2" xfId="14353" xr:uid="{00000000-0005-0000-0000-000074370000}"/>
    <cellStyle name="Note 8 7 3 13" xfId="14354" xr:uid="{00000000-0005-0000-0000-000075370000}"/>
    <cellStyle name="Note 8 7 3 13 2" xfId="14355" xr:uid="{00000000-0005-0000-0000-000076370000}"/>
    <cellStyle name="Note 8 7 3 14" xfId="14356" xr:uid="{00000000-0005-0000-0000-000077370000}"/>
    <cellStyle name="Note 8 7 3 14 2" xfId="14357" xr:uid="{00000000-0005-0000-0000-000078370000}"/>
    <cellStyle name="Note 8 7 3 15" xfId="14358" xr:uid="{00000000-0005-0000-0000-000079370000}"/>
    <cellStyle name="Note 8 7 3 15 2" xfId="14359" xr:uid="{00000000-0005-0000-0000-00007A370000}"/>
    <cellStyle name="Note 8 7 3 16" xfId="14360" xr:uid="{00000000-0005-0000-0000-00007B370000}"/>
    <cellStyle name="Note 8 7 3 2" xfId="14361" xr:uid="{00000000-0005-0000-0000-00007C370000}"/>
    <cellStyle name="Note 8 7 3 2 2" xfId="14362" xr:uid="{00000000-0005-0000-0000-00007D370000}"/>
    <cellStyle name="Note 8 7 3 3" xfId="14363" xr:uid="{00000000-0005-0000-0000-00007E370000}"/>
    <cellStyle name="Note 8 7 3 3 2" xfId="14364" xr:uid="{00000000-0005-0000-0000-00007F370000}"/>
    <cellStyle name="Note 8 7 3 4" xfId="14365" xr:uid="{00000000-0005-0000-0000-000080370000}"/>
    <cellStyle name="Note 8 7 3 4 2" xfId="14366" xr:uid="{00000000-0005-0000-0000-000081370000}"/>
    <cellStyle name="Note 8 7 3 5" xfId="14367" xr:uid="{00000000-0005-0000-0000-000082370000}"/>
    <cellStyle name="Note 8 7 3 5 2" xfId="14368" xr:uid="{00000000-0005-0000-0000-000083370000}"/>
    <cellStyle name="Note 8 7 3 6" xfId="14369" xr:uid="{00000000-0005-0000-0000-000084370000}"/>
    <cellStyle name="Note 8 7 3 6 2" xfId="14370" xr:uid="{00000000-0005-0000-0000-000085370000}"/>
    <cellStyle name="Note 8 7 3 7" xfId="14371" xr:uid="{00000000-0005-0000-0000-000086370000}"/>
    <cellStyle name="Note 8 7 3 7 2" xfId="14372" xr:uid="{00000000-0005-0000-0000-000087370000}"/>
    <cellStyle name="Note 8 7 3 8" xfId="14373" xr:uid="{00000000-0005-0000-0000-000088370000}"/>
    <cellStyle name="Note 8 7 3 8 2" xfId="14374" xr:uid="{00000000-0005-0000-0000-000089370000}"/>
    <cellStyle name="Note 8 7 3 9" xfId="14375" xr:uid="{00000000-0005-0000-0000-00008A370000}"/>
    <cellStyle name="Note 8 7 3 9 2" xfId="14376" xr:uid="{00000000-0005-0000-0000-00008B370000}"/>
    <cellStyle name="Note 8 7 4" xfId="14377" xr:uid="{00000000-0005-0000-0000-00008C370000}"/>
    <cellStyle name="Note 8 7 4 10" xfId="14378" xr:uid="{00000000-0005-0000-0000-00008D370000}"/>
    <cellStyle name="Note 8 7 4 10 2" xfId="14379" xr:uid="{00000000-0005-0000-0000-00008E370000}"/>
    <cellStyle name="Note 8 7 4 11" xfId="14380" xr:uid="{00000000-0005-0000-0000-00008F370000}"/>
    <cellStyle name="Note 8 7 4 11 2" xfId="14381" xr:uid="{00000000-0005-0000-0000-000090370000}"/>
    <cellStyle name="Note 8 7 4 12" xfId="14382" xr:uid="{00000000-0005-0000-0000-000091370000}"/>
    <cellStyle name="Note 8 7 4 12 2" xfId="14383" xr:uid="{00000000-0005-0000-0000-000092370000}"/>
    <cellStyle name="Note 8 7 4 13" xfId="14384" xr:uid="{00000000-0005-0000-0000-000093370000}"/>
    <cellStyle name="Note 8 7 4 13 2" xfId="14385" xr:uid="{00000000-0005-0000-0000-000094370000}"/>
    <cellStyle name="Note 8 7 4 14" xfId="14386" xr:uid="{00000000-0005-0000-0000-000095370000}"/>
    <cellStyle name="Note 8 7 4 14 2" xfId="14387" xr:uid="{00000000-0005-0000-0000-000096370000}"/>
    <cellStyle name="Note 8 7 4 15" xfId="14388" xr:uid="{00000000-0005-0000-0000-000097370000}"/>
    <cellStyle name="Note 8 7 4 15 2" xfId="14389" xr:uid="{00000000-0005-0000-0000-000098370000}"/>
    <cellStyle name="Note 8 7 4 16" xfId="14390" xr:uid="{00000000-0005-0000-0000-000099370000}"/>
    <cellStyle name="Note 8 7 4 2" xfId="14391" xr:uid="{00000000-0005-0000-0000-00009A370000}"/>
    <cellStyle name="Note 8 7 4 2 2" xfId="14392" xr:uid="{00000000-0005-0000-0000-00009B370000}"/>
    <cellStyle name="Note 8 7 4 3" xfId="14393" xr:uid="{00000000-0005-0000-0000-00009C370000}"/>
    <cellStyle name="Note 8 7 4 3 2" xfId="14394" xr:uid="{00000000-0005-0000-0000-00009D370000}"/>
    <cellStyle name="Note 8 7 4 4" xfId="14395" xr:uid="{00000000-0005-0000-0000-00009E370000}"/>
    <cellStyle name="Note 8 7 4 4 2" xfId="14396" xr:uid="{00000000-0005-0000-0000-00009F370000}"/>
    <cellStyle name="Note 8 7 4 5" xfId="14397" xr:uid="{00000000-0005-0000-0000-0000A0370000}"/>
    <cellStyle name="Note 8 7 4 5 2" xfId="14398" xr:uid="{00000000-0005-0000-0000-0000A1370000}"/>
    <cellStyle name="Note 8 7 4 6" xfId="14399" xr:uid="{00000000-0005-0000-0000-0000A2370000}"/>
    <cellStyle name="Note 8 7 4 6 2" xfId="14400" xr:uid="{00000000-0005-0000-0000-0000A3370000}"/>
    <cellStyle name="Note 8 7 4 7" xfId="14401" xr:uid="{00000000-0005-0000-0000-0000A4370000}"/>
    <cellStyle name="Note 8 7 4 7 2" xfId="14402" xr:uid="{00000000-0005-0000-0000-0000A5370000}"/>
    <cellStyle name="Note 8 7 4 8" xfId="14403" xr:uid="{00000000-0005-0000-0000-0000A6370000}"/>
    <cellStyle name="Note 8 7 4 8 2" xfId="14404" xr:uid="{00000000-0005-0000-0000-0000A7370000}"/>
    <cellStyle name="Note 8 7 4 9" xfId="14405" xr:uid="{00000000-0005-0000-0000-0000A8370000}"/>
    <cellStyle name="Note 8 7 4 9 2" xfId="14406" xr:uid="{00000000-0005-0000-0000-0000A9370000}"/>
    <cellStyle name="Note 8 7 5" xfId="14407" xr:uid="{00000000-0005-0000-0000-0000AA370000}"/>
    <cellStyle name="Note 8 7 5 10" xfId="14408" xr:uid="{00000000-0005-0000-0000-0000AB370000}"/>
    <cellStyle name="Note 8 7 5 10 2" xfId="14409" xr:uid="{00000000-0005-0000-0000-0000AC370000}"/>
    <cellStyle name="Note 8 7 5 11" xfId="14410" xr:uid="{00000000-0005-0000-0000-0000AD370000}"/>
    <cellStyle name="Note 8 7 5 11 2" xfId="14411" xr:uid="{00000000-0005-0000-0000-0000AE370000}"/>
    <cellStyle name="Note 8 7 5 12" xfId="14412" xr:uid="{00000000-0005-0000-0000-0000AF370000}"/>
    <cellStyle name="Note 8 7 5 12 2" xfId="14413" xr:uid="{00000000-0005-0000-0000-0000B0370000}"/>
    <cellStyle name="Note 8 7 5 13" xfId="14414" xr:uid="{00000000-0005-0000-0000-0000B1370000}"/>
    <cellStyle name="Note 8 7 5 13 2" xfId="14415" xr:uid="{00000000-0005-0000-0000-0000B2370000}"/>
    <cellStyle name="Note 8 7 5 14" xfId="14416" xr:uid="{00000000-0005-0000-0000-0000B3370000}"/>
    <cellStyle name="Note 8 7 5 14 2" xfId="14417" xr:uid="{00000000-0005-0000-0000-0000B4370000}"/>
    <cellStyle name="Note 8 7 5 15" xfId="14418" xr:uid="{00000000-0005-0000-0000-0000B5370000}"/>
    <cellStyle name="Note 8 7 5 2" xfId="14419" xr:uid="{00000000-0005-0000-0000-0000B6370000}"/>
    <cellStyle name="Note 8 7 5 2 2" xfId="14420" xr:uid="{00000000-0005-0000-0000-0000B7370000}"/>
    <cellStyle name="Note 8 7 5 3" xfId="14421" xr:uid="{00000000-0005-0000-0000-0000B8370000}"/>
    <cellStyle name="Note 8 7 5 3 2" xfId="14422" xr:uid="{00000000-0005-0000-0000-0000B9370000}"/>
    <cellStyle name="Note 8 7 5 4" xfId="14423" xr:uid="{00000000-0005-0000-0000-0000BA370000}"/>
    <cellStyle name="Note 8 7 5 4 2" xfId="14424" xr:uid="{00000000-0005-0000-0000-0000BB370000}"/>
    <cellStyle name="Note 8 7 5 5" xfId="14425" xr:uid="{00000000-0005-0000-0000-0000BC370000}"/>
    <cellStyle name="Note 8 7 5 5 2" xfId="14426" xr:uid="{00000000-0005-0000-0000-0000BD370000}"/>
    <cellStyle name="Note 8 7 5 6" xfId="14427" xr:uid="{00000000-0005-0000-0000-0000BE370000}"/>
    <cellStyle name="Note 8 7 5 6 2" xfId="14428" xr:uid="{00000000-0005-0000-0000-0000BF370000}"/>
    <cellStyle name="Note 8 7 5 7" xfId="14429" xr:uid="{00000000-0005-0000-0000-0000C0370000}"/>
    <cellStyle name="Note 8 7 5 7 2" xfId="14430" xr:uid="{00000000-0005-0000-0000-0000C1370000}"/>
    <cellStyle name="Note 8 7 5 8" xfId="14431" xr:uid="{00000000-0005-0000-0000-0000C2370000}"/>
    <cellStyle name="Note 8 7 5 8 2" xfId="14432" xr:uid="{00000000-0005-0000-0000-0000C3370000}"/>
    <cellStyle name="Note 8 7 5 9" xfId="14433" xr:uid="{00000000-0005-0000-0000-0000C4370000}"/>
    <cellStyle name="Note 8 7 5 9 2" xfId="14434" xr:uid="{00000000-0005-0000-0000-0000C5370000}"/>
    <cellStyle name="Note 8 7 6" xfId="14435" xr:uid="{00000000-0005-0000-0000-0000C6370000}"/>
    <cellStyle name="Note 8 7 6 2" xfId="14436" xr:uid="{00000000-0005-0000-0000-0000C7370000}"/>
    <cellStyle name="Note 8 7 7" xfId="14437" xr:uid="{00000000-0005-0000-0000-0000C8370000}"/>
    <cellStyle name="Note 8 7 7 2" xfId="14438" xr:uid="{00000000-0005-0000-0000-0000C9370000}"/>
    <cellStyle name="Note 8 7 8" xfId="14439" xr:uid="{00000000-0005-0000-0000-0000CA370000}"/>
    <cellStyle name="Note 8 7 8 2" xfId="14440" xr:uid="{00000000-0005-0000-0000-0000CB370000}"/>
    <cellStyle name="Note 8 7 9" xfId="14441" xr:uid="{00000000-0005-0000-0000-0000CC370000}"/>
    <cellStyle name="Note 8 7 9 2" xfId="14442" xr:uid="{00000000-0005-0000-0000-0000CD370000}"/>
    <cellStyle name="Note 8 8" xfId="14443" xr:uid="{00000000-0005-0000-0000-0000CE370000}"/>
    <cellStyle name="Note 8 8 10" xfId="14444" xr:uid="{00000000-0005-0000-0000-0000CF370000}"/>
    <cellStyle name="Note 8 8 10 2" xfId="14445" xr:uid="{00000000-0005-0000-0000-0000D0370000}"/>
    <cellStyle name="Note 8 8 11" xfId="14446" xr:uid="{00000000-0005-0000-0000-0000D1370000}"/>
    <cellStyle name="Note 8 8 11 2" xfId="14447" xr:uid="{00000000-0005-0000-0000-0000D2370000}"/>
    <cellStyle name="Note 8 8 12" xfId="14448" xr:uid="{00000000-0005-0000-0000-0000D3370000}"/>
    <cellStyle name="Note 8 8 12 2" xfId="14449" xr:uid="{00000000-0005-0000-0000-0000D4370000}"/>
    <cellStyle name="Note 8 8 13" xfId="14450" xr:uid="{00000000-0005-0000-0000-0000D5370000}"/>
    <cellStyle name="Note 8 8 13 2" xfId="14451" xr:uid="{00000000-0005-0000-0000-0000D6370000}"/>
    <cellStyle name="Note 8 8 14" xfId="14452" xr:uid="{00000000-0005-0000-0000-0000D7370000}"/>
    <cellStyle name="Note 8 8 14 2" xfId="14453" xr:uid="{00000000-0005-0000-0000-0000D8370000}"/>
    <cellStyle name="Note 8 8 15" xfId="14454" xr:uid="{00000000-0005-0000-0000-0000D9370000}"/>
    <cellStyle name="Note 8 8 15 2" xfId="14455" xr:uid="{00000000-0005-0000-0000-0000DA370000}"/>
    <cellStyle name="Note 8 8 16" xfId="14456" xr:uid="{00000000-0005-0000-0000-0000DB370000}"/>
    <cellStyle name="Note 8 8 16 2" xfId="14457" xr:uid="{00000000-0005-0000-0000-0000DC370000}"/>
    <cellStyle name="Note 8 8 17" xfId="14458" xr:uid="{00000000-0005-0000-0000-0000DD370000}"/>
    <cellStyle name="Note 8 8 17 2" xfId="14459" xr:uid="{00000000-0005-0000-0000-0000DE370000}"/>
    <cellStyle name="Note 8 8 18" xfId="14460" xr:uid="{00000000-0005-0000-0000-0000DF370000}"/>
    <cellStyle name="Note 8 8 2" xfId="14461" xr:uid="{00000000-0005-0000-0000-0000E0370000}"/>
    <cellStyle name="Note 8 8 2 10" xfId="14462" xr:uid="{00000000-0005-0000-0000-0000E1370000}"/>
    <cellStyle name="Note 8 8 2 10 2" xfId="14463" xr:uid="{00000000-0005-0000-0000-0000E2370000}"/>
    <cellStyle name="Note 8 8 2 11" xfId="14464" xr:uid="{00000000-0005-0000-0000-0000E3370000}"/>
    <cellStyle name="Note 8 8 2 11 2" xfId="14465" xr:uid="{00000000-0005-0000-0000-0000E4370000}"/>
    <cellStyle name="Note 8 8 2 12" xfId="14466" xr:uid="{00000000-0005-0000-0000-0000E5370000}"/>
    <cellStyle name="Note 8 8 2 12 2" xfId="14467" xr:uid="{00000000-0005-0000-0000-0000E6370000}"/>
    <cellStyle name="Note 8 8 2 13" xfId="14468" xr:uid="{00000000-0005-0000-0000-0000E7370000}"/>
    <cellStyle name="Note 8 8 2 13 2" xfId="14469" xr:uid="{00000000-0005-0000-0000-0000E8370000}"/>
    <cellStyle name="Note 8 8 2 14" xfId="14470" xr:uid="{00000000-0005-0000-0000-0000E9370000}"/>
    <cellStyle name="Note 8 8 2 14 2" xfId="14471" xr:uid="{00000000-0005-0000-0000-0000EA370000}"/>
    <cellStyle name="Note 8 8 2 15" xfId="14472" xr:uid="{00000000-0005-0000-0000-0000EB370000}"/>
    <cellStyle name="Note 8 8 2 15 2" xfId="14473" xr:uid="{00000000-0005-0000-0000-0000EC370000}"/>
    <cellStyle name="Note 8 8 2 16" xfId="14474" xr:uid="{00000000-0005-0000-0000-0000ED370000}"/>
    <cellStyle name="Note 8 8 2 16 2" xfId="14475" xr:uid="{00000000-0005-0000-0000-0000EE370000}"/>
    <cellStyle name="Note 8 8 2 17" xfId="14476" xr:uid="{00000000-0005-0000-0000-0000EF370000}"/>
    <cellStyle name="Note 8 8 2 17 2" xfId="14477" xr:uid="{00000000-0005-0000-0000-0000F0370000}"/>
    <cellStyle name="Note 8 8 2 18" xfId="14478" xr:uid="{00000000-0005-0000-0000-0000F1370000}"/>
    <cellStyle name="Note 8 8 2 2" xfId="14479" xr:uid="{00000000-0005-0000-0000-0000F2370000}"/>
    <cellStyle name="Note 8 8 2 2 2" xfId="14480" xr:uid="{00000000-0005-0000-0000-0000F3370000}"/>
    <cellStyle name="Note 8 8 2 3" xfId="14481" xr:uid="{00000000-0005-0000-0000-0000F4370000}"/>
    <cellStyle name="Note 8 8 2 3 2" xfId="14482" xr:uid="{00000000-0005-0000-0000-0000F5370000}"/>
    <cellStyle name="Note 8 8 2 4" xfId="14483" xr:uid="{00000000-0005-0000-0000-0000F6370000}"/>
    <cellStyle name="Note 8 8 2 4 2" xfId="14484" xr:uid="{00000000-0005-0000-0000-0000F7370000}"/>
    <cellStyle name="Note 8 8 2 5" xfId="14485" xr:uid="{00000000-0005-0000-0000-0000F8370000}"/>
    <cellStyle name="Note 8 8 2 5 2" xfId="14486" xr:uid="{00000000-0005-0000-0000-0000F9370000}"/>
    <cellStyle name="Note 8 8 2 6" xfId="14487" xr:uid="{00000000-0005-0000-0000-0000FA370000}"/>
    <cellStyle name="Note 8 8 2 6 2" xfId="14488" xr:uid="{00000000-0005-0000-0000-0000FB370000}"/>
    <cellStyle name="Note 8 8 2 7" xfId="14489" xr:uid="{00000000-0005-0000-0000-0000FC370000}"/>
    <cellStyle name="Note 8 8 2 7 2" xfId="14490" xr:uid="{00000000-0005-0000-0000-0000FD370000}"/>
    <cellStyle name="Note 8 8 2 8" xfId="14491" xr:uid="{00000000-0005-0000-0000-0000FE370000}"/>
    <cellStyle name="Note 8 8 2 8 2" xfId="14492" xr:uid="{00000000-0005-0000-0000-0000FF370000}"/>
    <cellStyle name="Note 8 8 2 9" xfId="14493" xr:uid="{00000000-0005-0000-0000-000000380000}"/>
    <cellStyle name="Note 8 8 2 9 2" xfId="14494" xr:uid="{00000000-0005-0000-0000-000001380000}"/>
    <cellStyle name="Note 8 8 3" xfId="14495" xr:uid="{00000000-0005-0000-0000-000002380000}"/>
    <cellStyle name="Note 8 8 3 10" xfId="14496" xr:uid="{00000000-0005-0000-0000-000003380000}"/>
    <cellStyle name="Note 8 8 3 10 2" xfId="14497" xr:uid="{00000000-0005-0000-0000-000004380000}"/>
    <cellStyle name="Note 8 8 3 11" xfId="14498" xr:uid="{00000000-0005-0000-0000-000005380000}"/>
    <cellStyle name="Note 8 8 3 11 2" xfId="14499" xr:uid="{00000000-0005-0000-0000-000006380000}"/>
    <cellStyle name="Note 8 8 3 12" xfId="14500" xr:uid="{00000000-0005-0000-0000-000007380000}"/>
    <cellStyle name="Note 8 8 3 12 2" xfId="14501" xr:uid="{00000000-0005-0000-0000-000008380000}"/>
    <cellStyle name="Note 8 8 3 13" xfId="14502" xr:uid="{00000000-0005-0000-0000-000009380000}"/>
    <cellStyle name="Note 8 8 3 13 2" xfId="14503" xr:uid="{00000000-0005-0000-0000-00000A380000}"/>
    <cellStyle name="Note 8 8 3 14" xfId="14504" xr:uid="{00000000-0005-0000-0000-00000B380000}"/>
    <cellStyle name="Note 8 8 3 14 2" xfId="14505" xr:uid="{00000000-0005-0000-0000-00000C380000}"/>
    <cellStyle name="Note 8 8 3 15" xfId="14506" xr:uid="{00000000-0005-0000-0000-00000D380000}"/>
    <cellStyle name="Note 8 8 3 15 2" xfId="14507" xr:uid="{00000000-0005-0000-0000-00000E380000}"/>
    <cellStyle name="Note 8 8 3 16" xfId="14508" xr:uid="{00000000-0005-0000-0000-00000F380000}"/>
    <cellStyle name="Note 8 8 3 2" xfId="14509" xr:uid="{00000000-0005-0000-0000-000010380000}"/>
    <cellStyle name="Note 8 8 3 2 2" xfId="14510" xr:uid="{00000000-0005-0000-0000-000011380000}"/>
    <cellStyle name="Note 8 8 3 3" xfId="14511" xr:uid="{00000000-0005-0000-0000-000012380000}"/>
    <cellStyle name="Note 8 8 3 3 2" xfId="14512" xr:uid="{00000000-0005-0000-0000-000013380000}"/>
    <cellStyle name="Note 8 8 3 4" xfId="14513" xr:uid="{00000000-0005-0000-0000-000014380000}"/>
    <cellStyle name="Note 8 8 3 4 2" xfId="14514" xr:uid="{00000000-0005-0000-0000-000015380000}"/>
    <cellStyle name="Note 8 8 3 5" xfId="14515" xr:uid="{00000000-0005-0000-0000-000016380000}"/>
    <cellStyle name="Note 8 8 3 5 2" xfId="14516" xr:uid="{00000000-0005-0000-0000-000017380000}"/>
    <cellStyle name="Note 8 8 3 6" xfId="14517" xr:uid="{00000000-0005-0000-0000-000018380000}"/>
    <cellStyle name="Note 8 8 3 6 2" xfId="14518" xr:uid="{00000000-0005-0000-0000-000019380000}"/>
    <cellStyle name="Note 8 8 3 7" xfId="14519" xr:uid="{00000000-0005-0000-0000-00001A380000}"/>
    <cellStyle name="Note 8 8 3 7 2" xfId="14520" xr:uid="{00000000-0005-0000-0000-00001B380000}"/>
    <cellStyle name="Note 8 8 3 8" xfId="14521" xr:uid="{00000000-0005-0000-0000-00001C380000}"/>
    <cellStyle name="Note 8 8 3 8 2" xfId="14522" xr:uid="{00000000-0005-0000-0000-00001D380000}"/>
    <cellStyle name="Note 8 8 3 9" xfId="14523" xr:uid="{00000000-0005-0000-0000-00001E380000}"/>
    <cellStyle name="Note 8 8 3 9 2" xfId="14524" xr:uid="{00000000-0005-0000-0000-00001F380000}"/>
    <cellStyle name="Note 8 8 4" xfId="14525" xr:uid="{00000000-0005-0000-0000-000020380000}"/>
    <cellStyle name="Note 8 8 4 10" xfId="14526" xr:uid="{00000000-0005-0000-0000-000021380000}"/>
    <cellStyle name="Note 8 8 4 10 2" xfId="14527" xr:uid="{00000000-0005-0000-0000-000022380000}"/>
    <cellStyle name="Note 8 8 4 11" xfId="14528" xr:uid="{00000000-0005-0000-0000-000023380000}"/>
    <cellStyle name="Note 8 8 4 11 2" xfId="14529" xr:uid="{00000000-0005-0000-0000-000024380000}"/>
    <cellStyle name="Note 8 8 4 12" xfId="14530" xr:uid="{00000000-0005-0000-0000-000025380000}"/>
    <cellStyle name="Note 8 8 4 12 2" xfId="14531" xr:uid="{00000000-0005-0000-0000-000026380000}"/>
    <cellStyle name="Note 8 8 4 13" xfId="14532" xr:uid="{00000000-0005-0000-0000-000027380000}"/>
    <cellStyle name="Note 8 8 4 13 2" xfId="14533" xr:uid="{00000000-0005-0000-0000-000028380000}"/>
    <cellStyle name="Note 8 8 4 14" xfId="14534" xr:uid="{00000000-0005-0000-0000-000029380000}"/>
    <cellStyle name="Note 8 8 4 14 2" xfId="14535" xr:uid="{00000000-0005-0000-0000-00002A380000}"/>
    <cellStyle name="Note 8 8 4 15" xfId="14536" xr:uid="{00000000-0005-0000-0000-00002B380000}"/>
    <cellStyle name="Note 8 8 4 15 2" xfId="14537" xr:uid="{00000000-0005-0000-0000-00002C380000}"/>
    <cellStyle name="Note 8 8 4 16" xfId="14538" xr:uid="{00000000-0005-0000-0000-00002D380000}"/>
    <cellStyle name="Note 8 8 4 2" xfId="14539" xr:uid="{00000000-0005-0000-0000-00002E380000}"/>
    <cellStyle name="Note 8 8 4 2 2" xfId="14540" xr:uid="{00000000-0005-0000-0000-00002F380000}"/>
    <cellStyle name="Note 8 8 4 3" xfId="14541" xr:uid="{00000000-0005-0000-0000-000030380000}"/>
    <cellStyle name="Note 8 8 4 3 2" xfId="14542" xr:uid="{00000000-0005-0000-0000-000031380000}"/>
    <cellStyle name="Note 8 8 4 4" xfId="14543" xr:uid="{00000000-0005-0000-0000-000032380000}"/>
    <cellStyle name="Note 8 8 4 4 2" xfId="14544" xr:uid="{00000000-0005-0000-0000-000033380000}"/>
    <cellStyle name="Note 8 8 4 5" xfId="14545" xr:uid="{00000000-0005-0000-0000-000034380000}"/>
    <cellStyle name="Note 8 8 4 5 2" xfId="14546" xr:uid="{00000000-0005-0000-0000-000035380000}"/>
    <cellStyle name="Note 8 8 4 6" xfId="14547" xr:uid="{00000000-0005-0000-0000-000036380000}"/>
    <cellStyle name="Note 8 8 4 6 2" xfId="14548" xr:uid="{00000000-0005-0000-0000-000037380000}"/>
    <cellStyle name="Note 8 8 4 7" xfId="14549" xr:uid="{00000000-0005-0000-0000-000038380000}"/>
    <cellStyle name="Note 8 8 4 7 2" xfId="14550" xr:uid="{00000000-0005-0000-0000-000039380000}"/>
    <cellStyle name="Note 8 8 4 8" xfId="14551" xr:uid="{00000000-0005-0000-0000-00003A380000}"/>
    <cellStyle name="Note 8 8 4 8 2" xfId="14552" xr:uid="{00000000-0005-0000-0000-00003B380000}"/>
    <cellStyle name="Note 8 8 4 9" xfId="14553" xr:uid="{00000000-0005-0000-0000-00003C380000}"/>
    <cellStyle name="Note 8 8 4 9 2" xfId="14554" xr:uid="{00000000-0005-0000-0000-00003D380000}"/>
    <cellStyle name="Note 8 8 5" xfId="14555" xr:uid="{00000000-0005-0000-0000-00003E380000}"/>
    <cellStyle name="Note 8 8 5 10" xfId="14556" xr:uid="{00000000-0005-0000-0000-00003F380000}"/>
    <cellStyle name="Note 8 8 5 10 2" xfId="14557" xr:uid="{00000000-0005-0000-0000-000040380000}"/>
    <cellStyle name="Note 8 8 5 11" xfId="14558" xr:uid="{00000000-0005-0000-0000-000041380000}"/>
    <cellStyle name="Note 8 8 5 11 2" xfId="14559" xr:uid="{00000000-0005-0000-0000-000042380000}"/>
    <cellStyle name="Note 8 8 5 12" xfId="14560" xr:uid="{00000000-0005-0000-0000-000043380000}"/>
    <cellStyle name="Note 8 8 5 12 2" xfId="14561" xr:uid="{00000000-0005-0000-0000-000044380000}"/>
    <cellStyle name="Note 8 8 5 13" xfId="14562" xr:uid="{00000000-0005-0000-0000-000045380000}"/>
    <cellStyle name="Note 8 8 5 13 2" xfId="14563" xr:uid="{00000000-0005-0000-0000-000046380000}"/>
    <cellStyle name="Note 8 8 5 14" xfId="14564" xr:uid="{00000000-0005-0000-0000-000047380000}"/>
    <cellStyle name="Note 8 8 5 2" xfId="14565" xr:uid="{00000000-0005-0000-0000-000048380000}"/>
    <cellStyle name="Note 8 8 5 2 2" xfId="14566" xr:uid="{00000000-0005-0000-0000-000049380000}"/>
    <cellStyle name="Note 8 8 5 3" xfId="14567" xr:uid="{00000000-0005-0000-0000-00004A380000}"/>
    <cellStyle name="Note 8 8 5 3 2" xfId="14568" xr:uid="{00000000-0005-0000-0000-00004B380000}"/>
    <cellStyle name="Note 8 8 5 4" xfId="14569" xr:uid="{00000000-0005-0000-0000-00004C380000}"/>
    <cellStyle name="Note 8 8 5 4 2" xfId="14570" xr:uid="{00000000-0005-0000-0000-00004D380000}"/>
    <cellStyle name="Note 8 8 5 5" xfId="14571" xr:uid="{00000000-0005-0000-0000-00004E380000}"/>
    <cellStyle name="Note 8 8 5 5 2" xfId="14572" xr:uid="{00000000-0005-0000-0000-00004F380000}"/>
    <cellStyle name="Note 8 8 5 6" xfId="14573" xr:uid="{00000000-0005-0000-0000-000050380000}"/>
    <cellStyle name="Note 8 8 5 6 2" xfId="14574" xr:uid="{00000000-0005-0000-0000-000051380000}"/>
    <cellStyle name="Note 8 8 5 7" xfId="14575" xr:uid="{00000000-0005-0000-0000-000052380000}"/>
    <cellStyle name="Note 8 8 5 7 2" xfId="14576" xr:uid="{00000000-0005-0000-0000-000053380000}"/>
    <cellStyle name="Note 8 8 5 8" xfId="14577" xr:uid="{00000000-0005-0000-0000-000054380000}"/>
    <cellStyle name="Note 8 8 5 8 2" xfId="14578" xr:uid="{00000000-0005-0000-0000-000055380000}"/>
    <cellStyle name="Note 8 8 5 9" xfId="14579" xr:uid="{00000000-0005-0000-0000-000056380000}"/>
    <cellStyle name="Note 8 8 5 9 2" xfId="14580" xr:uid="{00000000-0005-0000-0000-000057380000}"/>
    <cellStyle name="Note 8 8 6" xfId="14581" xr:uid="{00000000-0005-0000-0000-000058380000}"/>
    <cellStyle name="Note 8 8 6 2" xfId="14582" xr:uid="{00000000-0005-0000-0000-000059380000}"/>
    <cellStyle name="Note 8 8 7" xfId="14583" xr:uid="{00000000-0005-0000-0000-00005A380000}"/>
    <cellStyle name="Note 8 8 7 2" xfId="14584" xr:uid="{00000000-0005-0000-0000-00005B380000}"/>
    <cellStyle name="Note 8 8 8" xfId="14585" xr:uid="{00000000-0005-0000-0000-00005C380000}"/>
    <cellStyle name="Note 8 8 8 2" xfId="14586" xr:uid="{00000000-0005-0000-0000-00005D380000}"/>
    <cellStyle name="Note 8 8 9" xfId="14587" xr:uid="{00000000-0005-0000-0000-00005E380000}"/>
    <cellStyle name="Note 8 8 9 2" xfId="14588" xr:uid="{00000000-0005-0000-0000-00005F380000}"/>
    <cellStyle name="Note 8 9" xfId="14589" xr:uid="{00000000-0005-0000-0000-000060380000}"/>
    <cellStyle name="Note 8 9 10" xfId="14590" xr:uid="{00000000-0005-0000-0000-000061380000}"/>
    <cellStyle name="Note 8 9 10 2" xfId="14591" xr:uid="{00000000-0005-0000-0000-000062380000}"/>
    <cellStyle name="Note 8 9 11" xfId="14592" xr:uid="{00000000-0005-0000-0000-000063380000}"/>
    <cellStyle name="Note 8 9 11 2" xfId="14593" xr:uid="{00000000-0005-0000-0000-000064380000}"/>
    <cellStyle name="Note 8 9 12" xfId="14594" xr:uid="{00000000-0005-0000-0000-000065380000}"/>
    <cellStyle name="Note 8 9 12 2" xfId="14595" xr:uid="{00000000-0005-0000-0000-000066380000}"/>
    <cellStyle name="Note 8 9 13" xfId="14596" xr:uid="{00000000-0005-0000-0000-000067380000}"/>
    <cellStyle name="Note 8 9 13 2" xfId="14597" xr:uid="{00000000-0005-0000-0000-000068380000}"/>
    <cellStyle name="Note 8 9 14" xfId="14598" xr:uid="{00000000-0005-0000-0000-000069380000}"/>
    <cellStyle name="Note 8 9 14 2" xfId="14599" xr:uid="{00000000-0005-0000-0000-00006A380000}"/>
    <cellStyle name="Note 8 9 15" xfId="14600" xr:uid="{00000000-0005-0000-0000-00006B380000}"/>
    <cellStyle name="Note 8 9 15 2" xfId="14601" xr:uid="{00000000-0005-0000-0000-00006C380000}"/>
    <cellStyle name="Note 8 9 16" xfId="14602" xr:uid="{00000000-0005-0000-0000-00006D380000}"/>
    <cellStyle name="Note 8 9 16 2" xfId="14603" xr:uid="{00000000-0005-0000-0000-00006E380000}"/>
    <cellStyle name="Note 8 9 17" xfId="14604" xr:uid="{00000000-0005-0000-0000-00006F380000}"/>
    <cellStyle name="Note 8 9 17 2" xfId="14605" xr:uid="{00000000-0005-0000-0000-000070380000}"/>
    <cellStyle name="Note 8 9 18" xfId="14606" xr:uid="{00000000-0005-0000-0000-000071380000}"/>
    <cellStyle name="Note 8 9 2" xfId="14607" xr:uid="{00000000-0005-0000-0000-000072380000}"/>
    <cellStyle name="Note 8 9 2 10" xfId="14608" xr:uid="{00000000-0005-0000-0000-000073380000}"/>
    <cellStyle name="Note 8 9 2 10 2" xfId="14609" xr:uid="{00000000-0005-0000-0000-000074380000}"/>
    <cellStyle name="Note 8 9 2 11" xfId="14610" xr:uid="{00000000-0005-0000-0000-000075380000}"/>
    <cellStyle name="Note 8 9 2 11 2" xfId="14611" xr:uid="{00000000-0005-0000-0000-000076380000}"/>
    <cellStyle name="Note 8 9 2 12" xfId="14612" xr:uid="{00000000-0005-0000-0000-000077380000}"/>
    <cellStyle name="Note 8 9 2 12 2" xfId="14613" xr:uid="{00000000-0005-0000-0000-000078380000}"/>
    <cellStyle name="Note 8 9 2 13" xfId="14614" xr:uid="{00000000-0005-0000-0000-000079380000}"/>
    <cellStyle name="Note 8 9 2 13 2" xfId="14615" xr:uid="{00000000-0005-0000-0000-00007A380000}"/>
    <cellStyle name="Note 8 9 2 14" xfId="14616" xr:uid="{00000000-0005-0000-0000-00007B380000}"/>
    <cellStyle name="Note 8 9 2 14 2" xfId="14617" xr:uid="{00000000-0005-0000-0000-00007C380000}"/>
    <cellStyle name="Note 8 9 2 15" xfId="14618" xr:uid="{00000000-0005-0000-0000-00007D380000}"/>
    <cellStyle name="Note 8 9 2 15 2" xfId="14619" xr:uid="{00000000-0005-0000-0000-00007E380000}"/>
    <cellStyle name="Note 8 9 2 16" xfId="14620" xr:uid="{00000000-0005-0000-0000-00007F380000}"/>
    <cellStyle name="Note 8 9 2 16 2" xfId="14621" xr:uid="{00000000-0005-0000-0000-000080380000}"/>
    <cellStyle name="Note 8 9 2 17" xfId="14622" xr:uid="{00000000-0005-0000-0000-000081380000}"/>
    <cellStyle name="Note 8 9 2 17 2" xfId="14623" xr:uid="{00000000-0005-0000-0000-000082380000}"/>
    <cellStyle name="Note 8 9 2 18" xfId="14624" xr:uid="{00000000-0005-0000-0000-000083380000}"/>
    <cellStyle name="Note 8 9 2 2" xfId="14625" xr:uid="{00000000-0005-0000-0000-000084380000}"/>
    <cellStyle name="Note 8 9 2 2 2" xfId="14626" xr:uid="{00000000-0005-0000-0000-000085380000}"/>
    <cellStyle name="Note 8 9 2 3" xfId="14627" xr:uid="{00000000-0005-0000-0000-000086380000}"/>
    <cellStyle name="Note 8 9 2 3 2" xfId="14628" xr:uid="{00000000-0005-0000-0000-000087380000}"/>
    <cellStyle name="Note 8 9 2 4" xfId="14629" xr:uid="{00000000-0005-0000-0000-000088380000}"/>
    <cellStyle name="Note 8 9 2 4 2" xfId="14630" xr:uid="{00000000-0005-0000-0000-000089380000}"/>
    <cellStyle name="Note 8 9 2 5" xfId="14631" xr:uid="{00000000-0005-0000-0000-00008A380000}"/>
    <cellStyle name="Note 8 9 2 5 2" xfId="14632" xr:uid="{00000000-0005-0000-0000-00008B380000}"/>
    <cellStyle name="Note 8 9 2 6" xfId="14633" xr:uid="{00000000-0005-0000-0000-00008C380000}"/>
    <cellStyle name="Note 8 9 2 6 2" xfId="14634" xr:uid="{00000000-0005-0000-0000-00008D380000}"/>
    <cellStyle name="Note 8 9 2 7" xfId="14635" xr:uid="{00000000-0005-0000-0000-00008E380000}"/>
    <cellStyle name="Note 8 9 2 7 2" xfId="14636" xr:uid="{00000000-0005-0000-0000-00008F380000}"/>
    <cellStyle name="Note 8 9 2 8" xfId="14637" xr:uid="{00000000-0005-0000-0000-000090380000}"/>
    <cellStyle name="Note 8 9 2 8 2" xfId="14638" xr:uid="{00000000-0005-0000-0000-000091380000}"/>
    <cellStyle name="Note 8 9 2 9" xfId="14639" xr:uid="{00000000-0005-0000-0000-000092380000}"/>
    <cellStyle name="Note 8 9 2 9 2" xfId="14640" xr:uid="{00000000-0005-0000-0000-000093380000}"/>
    <cellStyle name="Note 8 9 3" xfId="14641" xr:uid="{00000000-0005-0000-0000-000094380000}"/>
    <cellStyle name="Note 8 9 3 10" xfId="14642" xr:uid="{00000000-0005-0000-0000-000095380000}"/>
    <cellStyle name="Note 8 9 3 10 2" xfId="14643" xr:uid="{00000000-0005-0000-0000-000096380000}"/>
    <cellStyle name="Note 8 9 3 11" xfId="14644" xr:uid="{00000000-0005-0000-0000-000097380000}"/>
    <cellStyle name="Note 8 9 3 11 2" xfId="14645" xr:uid="{00000000-0005-0000-0000-000098380000}"/>
    <cellStyle name="Note 8 9 3 12" xfId="14646" xr:uid="{00000000-0005-0000-0000-000099380000}"/>
    <cellStyle name="Note 8 9 3 12 2" xfId="14647" xr:uid="{00000000-0005-0000-0000-00009A380000}"/>
    <cellStyle name="Note 8 9 3 13" xfId="14648" xr:uid="{00000000-0005-0000-0000-00009B380000}"/>
    <cellStyle name="Note 8 9 3 13 2" xfId="14649" xr:uid="{00000000-0005-0000-0000-00009C380000}"/>
    <cellStyle name="Note 8 9 3 14" xfId="14650" xr:uid="{00000000-0005-0000-0000-00009D380000}"/>
    <cellStyle name="Note 8 9 3 14 2" xfId="14651" xr:uid="{00000000-0005-0000-0000-00009E380000}"/>
    <cellStyle name="Note 8 9 3 15" xfId="14652" xr:uid="{00000000-0005-0000-0000-00009F380000}"/>
    <cellStyle name="Note 8 9 3 15 2" xfId="14653" xr:uid="{00000000-0005-0000-0000-0000A0380000}"/>
    <cellStyle name="Note 8 9 3 16" xfId="14654" xr:uid="{00000000-0005-0000-0000-0000A1380000}"/>
    <cellStyle name="Note 8 9 3 2" xfId="14655" xr:uid="{00000000-0005-0000-0000-0000A2380000}"/>
    <cellStyle name="Note 8 9 3 2 2" xfId="14656" xr:uid="{00000000-0005-0000-0000-0000A3380000}"/>
    <cellStyle name="Note 8 9 3 3" xfId="14657" xr:uid="{00000000-0005-0000-0000-0000A4380000}"/>
    <cellStyle name="Note 8 9 3 3 2" xfId="14658" xr:uid="{00000000-0005-0000-0000-0000A5380000}"/>
    <cellStyle name="Note 8 9 3 4" xfId="14659" xr:uid="{00000000-0005-0000-0000-0000A6380000}"/>
    <cellStyle name="Note 8 9 3 4 2" xfId="14660" xr:uid="{00000000-0005-0000-0000-0000A7380000}"/>
    <cellStyle name="Note 8 9 3 5" xfId="14661" xr:uid="{00000000-0005-0000-0000-0000A8380000}"/>
    <cellStyle name="Note 8 9 3 5 2" xfId="14662" xr:uid="{00000000-0005-0000-0000-0000A9380000}"/>
    <cellStyle name="Note 8 9 3 6" xfId="14663" xr:uid="{00000000-0005-0000-0000-0000AA380000}"/>
    <cellStyle name="Note 8 9 3 6 2" xfId="14664" xr:uid="{00000000-0005-0000-0000-0000AB380000}"/>
    <cellStyle name="Note 8 9 3 7" xfId="14665" xr:uid="{00000000-0005-0000-0000-0000AC380000}"/>
    <cellStyle name="Note 8 9 3 7 2" xfId="14666" xr:uid="{00000000-0005-0000-0000-0000AD380000}"/>
    <cellStyle name="Note 8 9 3 8" xfId="14667" xr:uid="{00000000-0005-0000-0000-0000AE380000}"/>
    <cellStyle name="Note 8 9 3 8 2" xfId="14668" xr:uid="{00000000-0005-0000-0000-0000AF380000}"/>
    <cellStyle name="Note 8 9 3 9" xfId="14669" xr:uid="{00000000-0005-0000-0000-0000B0380000}"/>
    <cellStyle name="Note 8 9 3 9 2" xfId="14670" xr:uid="{00000000-0005-0000-0000-0000B1380000}"/>
    <cellStyle name="Note 8 9 4" xfId="14671" xr:uid="{00000000-0005-0000-0000-0000B2380000}"/>
    <cellStyle name="Note 8 9 4 10" xfId="14672" xr:uid="{00000000-0005-0000-0000-0000B3380000}"/>
    <cellStyle name="Note 8 9 4 10 2" xfId="14673" xr:uid="{00000000-0005-0000-0000-0000B4380000}"/>
    <cellStyle name="Note 8 9 4 11" xfId="14674" xr:uid="{00000000-0005-0000-0000-0000B5380000}"/>
    <cellStyle name="Note 8 9 4 11 2" xfId="14675" xr:uid="{00000000-0005-0000-0000-0000B6380000}"/>
    <cellStyle name="Note 8 9 4 12" xfId="14676" xr:uid="{00000000-0005-0000-0000-0000B7380000}"/>
    <cellStyle name="Note 8 9 4 12 2" xfId="14677" xr:uid="{00000000-0005-0000-0000-0000B8380000}"/>
    <cellStyle name="Note 8 9 4 13" xfId="14678" xr:uid="{00000000-0005-0000-0000-0000B9380000}"/>
    <cellStyle name="Note 8 9 4 13 2" xfId="14679" xr:uid="{00000000-0005-0000-0000-0000BA380000}"/>
    <cellStyle name="Note 8 9 4 14" xfId="14680" xr:uid="{00000000-0005-0000-0000-0000BB380000}"/>
    <cellStyle name="Note 8 9 4 14 2" xfId="14681" xr:uid="{00000000-0005-0000-0000-0000BC380000}"/>
    <cellStyle name="Note 8 9 4 15" xfId="14682" xr:uid="{00000000-0005-0000-0000-0000BD380000}"/>
    <cellStyle name="Note 8 9 4 15 2" xfId="14683" xr:uid="{00000000-0005-0000-0000-0000BE380000}"/>
    <cellStyle name="Note 8 9 4 16" xfId="14684" xr:uid="{00000000-0005-0000-0000-0000BF380000}"/>
    <cellStyle name="Note 8 9 4 2" xfId="14685" xr:uid="{00000000-0005-0000-0000-0000C0380000}"/>
    <cellStyle name="Note 8 9 4 2 2" xfId="14686" xr:uid="{00000000-0005-0000-0000-0000C1380000}"/>
    <cellStyle name="Note 8 9 4 3" xfId="14687" xr:uid="{00000000-0005-0000-0000-0000C2380000}"/>
    <cellStyle name="Note 8 9 4 3 2" xfId="14688" xr:uid="{00000000-0005-0000-0000-0000C3380000}"/>
    <cellStyle name="Note 8 9 4 4" xfId="14689" xr:uid="{00000000-0005-0000-0000-0000C4380000}"/>
    <cellStyle name="Note 8 9 4 4 2" xfId="14690" xr:uid="{00000000-0005-0000-0000-0000C5380000}"/>
    <cellStyle name="Note 8 9 4 5" xfId="14691" xr:uid="{00000000-0005-0000-0000-0000C6380000}"/>
    <cellStyle name="Note 8 9 4 5 2" xfId="14692" xr:uid="{00000000-0005-0000-0000-0000C7380000}"/>
    <cellStyle name="Note 8 9 4 6" xfId="14693" xr:uid="{00000000-0005-0000-0000-0000C8380000}"/>
    <cellStyle name="Note 8 9 4 6 2" xfId="14694" xr:uid="{00000000-0005-0000-0000-0000C9380000}"/>
    <cellStyle name="Note 8 9 4 7" xfId="14695" xr:uid="{00000000-0005-0000-0000-0000CA380000}"/>
    <cellStyle name="Note 8 9 4 7 2" xfId="14696" xr:uid="{00000000-0005-0000-0000-0000CB380000}"/>
    <cellStyle name="Note 8 9 4 8" xfId="14697" xr:uid="{00000000-0005-0000-0000-0000CC380000}"/>
    <cellStyle name="Note 8 9 4 8 2" xfId="14698" xr:uid="{00000000-0005-0000-0000-0000CD380000}"/>
    <cellStyle name="Note 8 9 4 9" xfId="14699" xr:uid="{00000000-0005-0000-0000-0000CE380000}"/>
    <cellStyle name="Note 8 9 4 9 2" xfId="14700" xr:uid="{00000000-0005-0000-0000-0000CF380000}"/>
    <cellStyle name="Note 8 9 5" xfId="14701" xr:uid="{00000000-0005-0000-0000-0000D0380000}"/>
    <cellStyle name="Note 8 9 5 10" xfId="14702" xr:uid="{00000000-0005-0000-0000-0000D1380000}"/>
    <cellStyle name="Note 8 9 5 10 2" xfId="14703" xr:uid="{00000000-0005-0000-0000-0000D2380000}"/>
    <cellStyle name="Note 8 9 5 11" xfId="14704" xr:uid="{00000000-0005-0000-0000-0000D3380000}"/>
    <cellStyle name="Note 8 9 5 11 2" xfId="14705" xr:uid="{00000000-0005-0000-0000-0000D4380000}"/>
    <cellStyle name="Note 8 9 5 12" xfId="14706" xr:uid="{00000000-0005-0000-0000-0000D5380000}"/>
    <cellStyle name="Note 8 9 5 12 2" xfId="14707" xr:uid="{00000000-0005-0000-0000-0000D6380000}"/>
    <cellStyle name="Note 8 9 5 13" xfId="14708" xr:uid="{00000000-0005-0000-0000-0000D7380000}"/>
    <cellStyle name="Note 8 9 5 13 2" xfId="14709" xr:uid="{00000000-0005-0000-0000-0000D8380000}"/>
    <cellStyle name="Note 8 9 5 14" xfId="14710" xr:uid="{00000000-0005-0000-0000-0000D9380000}"/>
    <cellStyle name="Note 8 9 5 2" xfId="14711" xr:uid="{00000000-0005-0000-0000-0000DA380000}"/>
    <cellStyle name="Note 8 9 5 2 2" xfId="14712" xr:uid="{00000000-0005-0000-0000-0000DB380000}"/>
    <cellStyle name="Note 8 9 5 3" xfId="14713" xr:uid="{00000000-0005-0000-0000-0000DC380000}"/>
    <cellStyle name="Note 8 9 5 3 2" xfId="14714" xr:uid="{00000000-0005-0000-0000-0000DD380000}"/>
    <cellStyle name="Note 8 9 5 4" xfId="14715" xr:uid="{00000000-0005-0000-0000-0000DE380000}"/>
    <cellStyle name="Note 8 9 5 4 2" xfId="14716" xr:uid="{00000000-0005-0000-0000-0000DF380000}"/>
    <cellStyle name="Note 8 9 5 5" xfId="14717" xr:uid="{00000000-0005-0000-0000-0000E0380000}"/>
    <cellStyle name="Note 8 9 5 5 2" xfId="14718" xr:uid="{00000000-0005-0000-0000-0000E1380000}"/>
    <cellStyle name="Note 8 9 5 6" xfId="14719" xr:uid="{00000000-0005-0000-0000-0000E2380000}"/>
    <cellStyle name="Note 8 9 5 6 2" xfId="14720" xr:uid="{00000000-0005-0000-0000-0000E3380000}"/>
    <cellStyle name="Note 8 9 5 7" xfId="14721" xr:uid="{00000000-0005-0000-0000-0000E4380000}"/>
    <cellStyle name="Note 8 9 5 7 2" xfId="14722" xr:uid="{00000000-0005-0000-0000-0000E5380000}"/>
    <cellStyle name="Note 8 9 5 8" xfId="14723" xr:uid="{00000000-0005-0000-0000-0000E6380000}"/>
    <cellStyle name="Note 8 9 5 8 2" xfId="14724" xr:uid="{00000000-0005-0000-0000-0000E7380000}"/>
    <cellStyle name="Note 8 9 5 9" xfId="14725" xr:uid="{00000000-0005-0000-0000-0000E8380000}"/>
    <cellStyle name="Note 8 9 5 9 2" xfId="14726" xr:uid="{00000000-0005-0000-0000-0000E9380000}"/>
    <cellStyle name="Note 8 9 6" xfId="14727" xr:uid="{00000000-0005-0000-0000-0000EA380000}"/>
    <cellStyle name="Note 8 9 6 2" xfId="14728" xr:uid="{00000000-0005-0000-0000-0000EB380000}"/>
    <cellStyle name="Note 8 9 7" xfId="14729" xr:uid="{00000000-0005-0000-0000-0000EC380000}"/>
    <cellStyle name="Note 8 9 7 2" xfId="14730" xr:uid="{00000000-0005-0000-0000-0000ED380000}"/>
    <cellStyle name="Note 8 9 8" xfId="14731" xr:uid="{00000000-0005-0000-0000-0000EE380000}"/>
    <cellStyle name="Note 8 9 8 2" xfId="14732" xr:uid="{00000000-0005-0000-0000-0000EF380000}"/>
    <cellStyle name="Note 8 9 9" xfId="14733" xr:uid="{00000000-0005-0000-0000-0000F0380000}"/>
    <cellStyle name="Note 8 9 9 2" xfId="14734" xr:uid="{00000000-0005-0000-0000-0000F1380000}"/>
    <cellStyle name="Note 9" xfId="14735" xr:uid="{00000000-0005-0000-0000-0000F2380000}"/>
    <cellStyle name="Note 9 10" xfId="14736" xr:uid="{00000000-0005-0000-0000-0000F3380000}"/>
    <cellStyle name="Note 9 10 10" xfId="14737" xr:uid="{00000000-0005-0000-0000-0000F4380000}"/>
    <cellStyle name="Note 9 10 10 2" xfId="14738" xr:uid="{00000000-0005-0000-0000-0000F5380000}"/>
    <cellStyle name="Note 9 10 11" xfId="14739" xr:uid="{00000000-0005-0000-0000-0000F6380000}"/>
    <cellStyle name="Note 9 10 11 2" xfId="14740" xr:uid="{00000000-0005-0000-0000-0000F7380000}"/>
    <cellStyle name="Note 9 10 12" xfId="14741" xr:uid="{00000000-0005-0000-0000-0000F8380000}"/>
    <cellStyle name="Note 9 10 12 2" xfId="14742" xr:uid="{00000000-0005-0000-0000-0000F9380000}"/>
    <cellStyle name="Note 9 10 13" xfId="14743" xr:uid="{00000000-0005-0000-0000-0000FA380000}"/>
    <cellStyle name="Note 9 10 13 2" xfId="14744" xr:uid="{00000000-0005-0000-0000-0000FB380000}"/>
    <cellStyle name="Note 9 10 14" xfId="14745" xr:uid="{00000000-0005-0000-0000-0000FC380000}"/>
    <cellStyle name="Note 9 10 14 2" xfId="14746" xr:uid="{00000000-0005-0000-0000-0000FD380000}"/>
    <cellStyle name="Note 9 10 15" xfId="14747" xr:uid="{00000000-0005-0000-0000-0000FE380000}"/>
    <cellStyle name="Note 9 10 15 2" xfId="14748" xr:uid="{00000000-0005-0000-0000-0000FF380000}"/>
    <cellStyle name="Note 9 10 16" xfId="14749" xr:uid="{00000000-0005-0000-0000-000000390000}"/>
    <cellStyle name="Note 9 10 16 2" xfId="14750" xr:uid="{00000000-0005-0000-0000-000001390000}"/>
    <cellStyle name="Note 9 10 17" xfId="14751" xr:uid="{00000000-0005-0000-0000-000002390000}"/>
    <cellStyle name="Note 9 10 17 2" xfId="14752" xr:uid="{00000000-0005-0000-0000-000003390000}"/>
    <cellStyle name="Note 9 10 18" xfId="14753" xr:uid="{00000000-0005-0000-0000-000004390000}"/>
    <cellStyle name="Note 9 10 2" xfId="14754" xr:uid="{00000000-0005-0000-0000-000005390000}"/>
    <cellStyle name="Note 9 10 2 2" xfId="14755" xr:uid="{00000000-0005-0000-0000-000006390000}"/>
    <cellStyle name="Note 9 10 3" xfId="14756" xr:uid="{00000000-0005-0000-0000-000007390000}"/>
    <cellStyle name="Note 9 10 3 2" xfId="14757" xr:uid="{00000000-0005-0000-0000-000008390000}"/>
    <cellStyle name="Note 9 10 4" xfId="14758" xr:uid="{00000000-0005-0000-0000-000009390000}"/>
    <cellStyle name="Note 9 10 4 2" xfId="14759" xr:uid="{00000000-0005-0000-0000-00000A390000}"/>
    <cellStyle name="Note 9 10 5" xfId="14760" xr:uid="{00000000-0005-0000-0000-00000B390000}"/>
    <cellStyle name="Note 9 10 5 2" xfId="14761" xr:uid="{00000000-0005-0000-0000-00000C390000}"/>
    <cellStyle name="Note 9 10 6" xfId="14762" xr:uid="{00000000-0005-0000-0000-00000D390000}"/>
    <cellStyle name="Note 9 10 6 2" xfId="14763" xr:uid="{00000000-0005-0000-0000-00000E390000}"/>
    <cellStyle name="Note 9 10 7" xfId="14764" xr:uid="{00000000-0005-0000-0000-00000F390000}"/>
    <cellStyle name="Note 9 10 7 2" xfId="14765" xr:uid="{00000000-0005-0000-0000-000010390000}"/>
    <cellStyle name="Note 9 10 8" xfId="14766" xr:uid="{00000000-0005-0000-0000-000011390000}"/>
    <cellStyle name="Note 9 10 8 2" xfId="14767" xr:uid="{00000000-0005-0000-0000-000012390000}"/>
    <cellStyle name="Note 9 10 9" xfId="14768" xr:uid="{00000000-0005-0000-0000-000013390000}"/>
    <cellStyle name="Note 9 10 9 2" xfId="14769" xr:uid="{00000000-0005-0000-0000-000014390000}"/>
    <cellStyle name="Note 9 11" xfId="14770" xr:uid="{00000000-0005-0000-0000-000015390000}"/>
    <cellStyle name="Note 9 11 10" xfId="14771" xr:uid="{00000000-0005-0000-0000-000016390000}"/>
    <cellStyle name="Note 9 11 10 2" xfId="14772" xr:uid="{00000000-0005-0000-0000-000017390000}"/>
    <cellStyle name="Note 9 11 11" xfId="14773" xr:uid="{00000000-0005-0000-0000-000018390000}"/>
    <cellStyle name="Note 9 11 11 2" xfId="14774" xr:uid="{00000000-0005-0000-0000-000019390000}"/>
    <cellStyle name="Note 9 11 12" xfId="14775" xr:uid="{00000000-0005-0000-0000-00001A390000}"/>
    <cellStyle name="Note 9 11 12 2" xfId="14776" xr:uid="{00000000-0005-0000-0000-00001B390000}"/>
    <cellStyle name="Note 9 11 13" xfId="14777" xr:uid="{00000000-0005-0000-0000-00001C390000}"/>
    <cellStyle name="Note 9 11 13 2" xfId="14778" xr:uid="{00000000-0005-0000-0000-00001D390000}"/>
    <cellStyle name="Note 9 11 14" xfId="14779" xr:uid="{00000000-0005-0000-0000-00001E390000}"/>
    <cellStyle name="Note 9 11 14 2" xfId="14780" xr:uid="{00000000-0005-0000-0000-00001F390000}"/>
    <cellStyle name="Note 9 11 15" xfId="14781" xr:uid="{00000000-0005-0000-0000-000020390000}"/>
    <cellStyle name="Note 9 11 15 2" xfId="14782" xr:uid="{00000000-0005-0000-0000-000021390000}"/>
    <cellStyle name="Note 9 11 16" xfId="14783" xr:uid="{00000000-0005-0000-0000-000022390000}"/>
    <cellStyle name="Note 9 11 16 2" xfId="14784" xr:uid="{00000000-0005-0000-0000-000023390000}"/>
    <cellStyle name="Note 9 11 17" xfId="14785" xr:uid="{00000000-0005-0000-0000-000024390000}"/>
    <cellStyle name="Note 9 11 17 2" xfId="14786" xr:uid="{00000000-0005-0000-0000-000025390000}"/>
    <cellStyle name="Note 9 11 18" xfId="14787" xr:uid="{00000000-0005-0000-0000-000026390000}"/>
    <cellStyle name="Note 9 11 2" xfId="14788" xr:uid="{00000000-0005-0000-0000-000027390000}"/>
    <cellStyle name="Note 9 11 2 2" xfId="14789" xr:uid="{00000000-0005-0000-0000-000028390000}"/>
    <cellStyle name="Note 9 11 3" xfId="14790" xr:uid="{00000000-0005-0000-0000-000029390000}"/>
    <cellStyle name="Note 9 11 3 2" xfId="14791" xr:uid="{00000000-0005-0000-0000-00002A390000}"/>
    <cellStyle name="Note 9 11 4" xfId="14792" xr:uid="{00000000-0005-0000-0000-00002B390000}"/>
    <cellStyle name="Note 9 11 4 2" xfId="14793" xr:uid="{00000000-0005-0000-0000-00002C390000}"/>
    <cellStyle name="Note 9 11 5" xfId="14794" xr:uid="{00000000-0005-0000-0000-00002D390000}"/>
    <cellStyle name="Note 9 11 5 2" xfId="14795" xr:uid="{00000000-0005-0000-0000-00002E390000}"/>
    <cellStyle name="Note 9 11 6" xfId="14796" xr:uid="{00000000-0005-0000-0000-00002F390000}"/>
    <cellStyle name="Note 9 11 6 2" xfId="14797" xr:uid="{00000000-0005-0000-0000-000030390000}"/>
    <cellStyle name="Note 9 11 7" xfId="14798" xr:uid="{00000000-0005-0000-0000-000031390000}"/>
    <cellStyle name="Note 9 11 7 2" xfId="14799" xr:uid="{00000000-0005-0000-0000-000032390000}"/>
    <cellStyle name="Note 9 11 8" xfId="14800" xr:uid="{00000000-0005-0000-0000-000033390000}"/>
    <cellStyle name="Note 9 11 8 2" xfId="14801" xr:uid="{00000000-0005-0000-0000-000034390000}"/>
    <cellStyle name="Note 9 11 9" xfId="14802" xr:uid="{00000000-0005-0000-0000-000035390000}"/>
    <cellStyle name="Note 9 11 9 2" xfId="14803" xr:uid="{00000000-0005-0000-0000-000036390000}"/>
    <cellStyle name="Note 9 12" xfId="14804" xr:uid="{00000000-0005-0000-0000-000037390000}"/>
    <cellStyle name="Note 9 12 10" xfId="14805" xr:uid="{00000000-0005-0000-0000-000038390000}"/>
    <cellStyle name="Note 9 12 10 2" xfId="14806" xr:uid="{00000000-0005-0000-0000-000039390000}"/>
    <cellStyle name="Note 9 12 11" xfId="14807" xr:uid="{00000000-0005-0000-0000-00003A390000}"/>
    <cellStyle name="Note 9 12 11 2" xfId="14808" xr:uid="{00000000-0005-0000-0000-00003B390000}"/>
    <cellStyle name="Note 9 12 12" xfId="14809" xr:uid="{00000000-0005-0000-0000-00003C390000}"/>
    <cellStyle name="Note 9 12 12 2" xfId="14810" xr:uid="{00000000-0005-0000-0000-00003D390000}"/>
    <cellStyle name="Note 9 12 13" xfId="14811" xr:uid="{00000000-0005-0000-0000-00003E390000}"/>
    <cellStyle name="Note 9 12 13 2" xfId="14812" xr:uid="{00000000-0005-0000-0000-00003F390000}"/>
    <cellStyle name="Note 9 12 14" xfId="14813" xr:uid="{00000000-0005-0000-0000-000040390000}"/>
    <cellStyle name="Note 9 12 14 2" xfId="14814" xr:uid="{00000000-0005-0000-0000-000041390000}"/>
    <cellStyle name="Note 9 12 15" xfId="14815" xr:uid="{00000000-0005-0000-0000-000042390000}"/>
    <cellStyle name="Note 9 12 15 2" xfId="14816" xr:uid="{00000000-0005-0000-0000-000043390000}"/>
    <cellStyle name="Note 9 12 16" xfId="14817" xr:uid="{00000000-0005-0000-0000-000044390000}"/>
    <cellStyle name="Note 9 12 2" xfId="14818" xr:uid="{00000000-0005-0000-0000-000045390000}"/>
    <cellStyle name="Note 9 12 2 2" xfId="14819" xr:uid="{00000000-0005-0000-0000-000046390000}"/>
    <cellStyle name="Note 9 12 3" xfId="14820" xr:uid="{00000000-0005-0000-0000-000047390000}"/>
    <cellStyle name="Note 9 12 3 2" xfId="14821" xr:uid="{00000000-0005-0000-0000-000048390000}"/>
    <cellStyle name="Note 9 12 4" xfId="14822" xr:uid="{00000000-0005-0000-0000-000049390000}"/>
    <cellStyle name="Note 9 12 4 2" xfId="14823" xr:uid="{00000000-0005-0000-0000-00004A390000}"/>
    <cellStyle name="Note 9 12 5" xfId="14824" xr:uid="{00000000-0005-0000-0000-00004B390000}"/>
    <cellStyle name="Note 9 12 5 2" xfId="14825" xr:uid="{00000000-0005-0000-0000-00004C390000}"/>
    <cellStyle name="Note 9 12 6" xfId="14826" xr:uid="{00000000-0005-0000-0000-00004D390000}"/>
    <cellStyle name="Note 9 12 6 2" xfId="14827" xr:uid="{00000000-0005-0000-0000-00004E390000}"/>
    <cellStyle name="Note 9 12 7" xfId="14828" xr:uid="{00000000-0005-0000-0000-00004F390000}"/>
    <cellStyle name="Note 9 12 7 2" xfId="14829" xr:uid="{00000000-0005-0000-0000-000050390000}"/>
    <cellStyle name="Note 9 12 8" xfId="14830" xr:uid="{00000000-0005-0000-0000-000051390000}"/>
    <cellStyle name="Note 9 12 8 2" xfId="14831" xr:uid="{00000000-0005-0000-0000-000052390000}"/>
    <cellStyle name="Note 9 12 9" xfId="14832" xr:uid="{00000000-0005-0000-0000-000053390000}"/>
    <cellStyle name="Note 9 12 9 2" xfId="14833" xr:uid="{00000000-0005-0000-0000-000054390000}"/>
    <cellStyle name="Note 9 13" xfId="14834" xr:uid="{00000000-0005-0000-0000-000055390000}"/>
    <cellStyle name="Note 9 13 10" xfId="14835" xr:uid="{00000000-0005-0000-0000-000056390000}"/>
    <cellStyle name="Note 9 13 10 2" xfId="14836" xr:uid="{00000000-0005-0000-0000-000057390000}"/>
    <cellStyle name="Note 9 13 11" xfId="14837" xr:uid="{00000000-0005-0000-0000-000058390000}"/>
    <cellStyle name="Note 9 13 11 2" xfId="14838" xr:uid="{00000000-0005-0000-0000-000059390000}"/>
    <cellStyle name="Note 9 13 12" xfId="14839" xr:uid="{00000000-0005-0000-0000-00005A390000}"/>
    <cellStyle name="Note 9 13 12 2" xfId="14840" xr:uid="{00000000-0005-0000-0000-00005B390000}"/>
    <cellStyle name="Note 9 13 13" xfId="14841" xr:uid="{00000000-0005-0000-0000-00005C390000}"/>
    <cellStyle name="Note 9 13 13 2" xfId="14842" xr:uid="{00000000-0005-0000-0000-00005D390000}"/>
    <cellStyle name="Note 9 13 14" xfId="14843" xr:uid="{00000000-0005-0000-0000-00005E390000}"/>
    <cellStyle name="Note 9 13 14 2" xfId="14844" xr:uid="{00000000-0005-0000-0000-00005F390000}"/>
    <cellStyle name="Note 9 13 15" xfId="14845" xr:uid="{00000000-0005-0000-0000-000060390000}"/>
    <cellStyle name="Note 9 13 15 2" xfId="14846" xr:uid="{00000000-0005-0000-0000-000061390000}"/>
    <cellStyle name="Note 9 13 16" xfId="14847" xr:uid="{00000000-0005-0000-0000-000062390000}"/>
    <cellStyle name="Note 9 13 2" xfId="14848" xr:uid="{00000000-0005-0000-0000-000063390000}"/>
    <cellStyle name="Note 9 13 2 2" xfId="14849" xr:uid="{00000000-0005-0000-0000-000064390000}"/>
    <cellStyle name="Note 9 13 3" xfId="14850" xr:uid="{00000000-0005-0000-0000-000065390000}"/>
    <cellStyle name="Note 9 13 3 2" xfId="14851" xr:uid="{00000000-0005-0000-0000-000066390000}"/>
    <cellStyle name="Note 9 13 4" xfId="14852" xr:uid="{00000000-0005-0000-0000-000067390000}"/>
    <cellStyle name="Note 9 13 4 2" xfId="14853" xr:uid="{00000000-0005-0000-0000-000068390000}"/>
    <cellStyle name="Note 9 13 5" xfId="14854" xr:uid="{00000000-0005-0000-0000-000069390000}"/>
    <cellStyle name="Note 9 13 5 2" xfId="14855" xr:uid="{00000000-0005-0000-0000-00006A390000}"/>
    <cellStyle name="Note 9 13 6" xfId="14856" xr:uid="{00000000-0005-0000-0000-00006B390000}"/>
    <cellStyle name="Note 9 13 6 2" xfId="14857" xr:uid="{00000000-0005-0000-0000-00006C390000}"/>
    <cellStyle name="Note 9 13 7" xfId="14858" xr:uid="{00000000-0005-0000-0000-00006D390000}"/>
    <cellStyle name="Note 9 13 7 2" xfId="14859" xr:uid="{00000000-0005-0000-0000-00006E390000}"/>
    <cellStyle name="Note 9 13 8" xfId="14860" xr:uid="{00000000-0005-0000-0000-00006F390000}"/>
    <cellStyle name="Note 9 13 8 2" xfId="14861" xr:uid="{00000000-0005-0000-0000-000070390000}"/>
    <cellStyle name="Note 9 13 9" xfId="14862" xr:uid="{00000000-0005-0000-0000-000071390000}"/>
    <cellStyle name="Note 9 13 9 2" xfId="14863" xr:uid="{00000000-0005-0000-0000-000072390000}"/>
    <cellStyle name="Note 9 14" xfId="14864" xr:uid="{00000000-0005-0000-0000-000073390000}"/>
    <cellStyle name="Note 9 14 10" xfId="14865" xr:uid="{00000000-0005-0000-0000-000074390000}"/>
    <cellStyle name="Note 9 14 10 2" xfId="14866" xr:uid="{00000000-0005-0000-0000-000075390000}"/>
    <cellStyle name="Note 9 14 11" xfId="14867" xr:uid="{00000000-0005-0000-0000-000076390000}"/>
    <cellStyle name="Note 9 14 11 2" xfId="14868" xr:uid="{00000000-0005-0000-0000-000077390000}"/>
    <cellStyle name="Note 9 14 12" xfId="14869" xr:uid="{00000000-0005-0000-0000-000078390000}"/>
    <cellStyle name="Note 9 14 12 2" xfId="14870" xr:uid="{00000000-0005-0000-0000-000079390000}"/>
    <cellStyle name="Note 9 14 13" xfId="14871" xr:uid="{00000000-0005-0000-0000-00007A390000}"/>
    <cellStyle name="Note 9 14 13 2" xfId="14872" xr:uid="{00000000-0005-0000-0000-00007B390000}"/>
    <cellStyle name="Note 9 14 14" xfId="14873" xr:uid="{00000000-0005-0000-0000-00007C390000}"/>
    <cellStyle name="Note 9 14 14 2" xfId="14874" xr:uid="{00000000-0005-0000-0000-00007D390000}"/>
    <cellStyle name="Note 9 14 15" xfId="14875" xr:uid="{00000000-0005-0000-0000-00007E390000}"/>
    <cellStyle name="Note 9 14 2" xfId="14876" xr:uid="{00000000-0005-0000-0000-00007F390000}"/>
    <cellStyle name="Note 9 14 2 2" xfId="14877" xr:uid="{00000000-0005-0000-0000-000080390000}"/>
    <cellStyle name="Note 9 14 3" xfId="14878" xr:uid="{00000000-0005-0000-0000-000081390000}"/>
    <cellStyle name="Note 9 14 3 2" xfId="14879" xr:uid="{00000000-0005-0000-0000-000082390000}"/>
    <cellStyle name="Note 9 14 4" xfId="14880" xr:uid="{00000000-0005-0000-0000-000083390000}"/>
    <cellStyle name="Note 9 14 4 2" xfId="14881" xr:uid="{00000000-0005-0000-0000-000084390000}"/>
    <cellStyle name="Note 9 14 5" xfId="14882" xr:uid="{00000000-0005-0000-0000-000085390000}"/>
    <cellStyle name="Note 9 14 5 2" xfId="14883" xr:uid="{00000000-0005-0000-0000-000086390000}"/>
    <cellStyle name="Note 9 14 6" xfId="14884" xr:uid="{00000000-0005-0000-0000-000087390000}"/>
    <cellStyle name="Note 9 14 6 2" xfId="14885" xr:uid="{00000000-0005-0000-0000-000088390000}"/>
    <cellStyle name="Note 9 14 7" xfId="14886" xr:uid="{00000000-0005-0000-0000-000089390000}"/>
    <cellStyle name="Note 9 14 7 2" xfId="14887" xr:uid="{00000000-0005-0000-0000-00008A390000}"/>
    <cellStyle name="Note 9 14 8" xfId="14888" xr:uid="{00000000-0005-0000-0000-00008B390000}"/>
    <cellStyle name="Note 9 14 8 2" xfId="14889" xr:uid="{00000000-0005-0000-0000-00008C390000}"/>
    <cellStyle name="Note 9 14 9" xfId="14890" xr:uid="{00000000-0005-0000-0000-00008D390000}"/>
    <cellStyle name="Note 9 14 9 2" xfId="14891" xr:uid="{00000000-0005-0000-0000-00008E390000}"/>
    <cellStyle name="Note 9 15" xfId="14892" xr:uid="{00000000-0005-0000-0000-00008F390000}"/>
    <cellStyle name="Note 9 15 2" xfId="14893" xr:uid="{00000000-0005-0000-0000-000090390000}"/>
    <cellStyle name="Note 9 16" xfId="14894" xr:uid="{00000000-0005-0000-0000-000091390000}"/>
    <cellStyle name="Note 9 16 2" xfId="14895" xr:uid="{00000000-0005-0000-0000-000092390000}"/>
    <cellStyle name="Note 9 17" xfId="14896" xr:uid="{00000000-0005-0000-0000-000093390000}"/>
    <cellStyle name="Note 9 17 2" xfId="14897" xr:uid="{00000000-0005-0000-0000-000094390000}"/>
    <cellStyle name="Note 9 18" xfId="14898" xr:uid="{00000000-0005-0000-0000-000095390000}"/>
    <cellStyle name="Note 9 18 2" xfId="14899" xr:uid="{00000000-0005-0000-0000-000096390000}"/>
    <cellStyle name="Note 9 19" xfId="14900" xr:uid="{00000000-0005-0000-0000-000097390000}"/>
    <cellStyle name="Note 9 19 2" xfId="14901" xr:uid="{00000000-0005-0000-0000-000098390000}"/>
    <cellStyle name="Note 9 2" xfId="14902" xr:uid="{00000000-0005-0000-0000-000099390000}"/>
    <cellStyle name="Note 9 2 10" xfId="14903" xr:uid="{00000000-0005-0000-0000-00009A390000}"/>
    <cellStyle name="Note 9 2 10 10" xfId="14904" xr:uid="{00000000-0005-0000-0000-00009B390000}"/>
    <cellStyle name="Note 9 2 10 10 2" xfId="14905" xr:uid="{00000000-0005-0000-0000-00009C390000}"/>
    <cellStyle name="Note 9 2 10 11" xfId="14906" xr:uid="{00000000-0005-0000-0000-00009D390000}"/>
    <cellStyle name="Note 9 2 10 11 2" xfId="14907" xr:uid="{00000000-0005-0000-0000-00009E390000}"/>
    <cellStyle name="Note 9 2 10 12" xfId="14908" xr:uid="{00000000-0005-0000-0000-00009F390000}"/>
    <cellStyle name="Note 9 2 10 12 2" xfId="14909" xr:uid="{00000000-0005-0000-0000-0000A0390000}"/>
    <cellStyle name="Note 9 2 10 13" xfId="14910" xr:uid="{00000000-0005-0000-0000-0000A1390000}"/>
    <cellStyle name="Note 9 2 10 13 2" xfId="14911" xr:uid="{00000000-0005-0000-0000-0000A2390000}"/>
    <cellStyle name="Note 9 2 10 14" xfId="14912" xr:uid="{00000000-0005-0000-0000-0000A3390000}"/>
    <cellStyle name="Note 9 2 10 14 2" xfId="14913" xr:uid="{00000000-0005-0000-0000-0000A4390000}"/>
    <cellStyle name="Note 9 2 10 15" xfId="14914" xr:uid="{00000000-0005-0000-0000-0000A5390000}"/>
    <cellStyle name="Note 9 2 10 15 2" xfId="14915" xr:uid="{00000000-0005-0000-0000-0000A6390000}"/>
    <cellStyle name="Note 9 2 10 16" xfId="14916" xr:uid="{00000000-0005-0000-0000-0000A7390000}"/>
    <cellStyle name="Note 9 2 10 16 2" xfId="14917" xr:uid="{00000000-0005-0000-0000-0000A8390000}"/>
    <cellStyle name="Note 9 2 10 17" xfId="14918" xr:uid="{00000000-0005-0000-0000-0000A9390000}"/>
    <cellStyle name="Note 9 2 10 17 2" xfId="14919" xr:uid="{00000000-0005-0000-0000-0000AA390000}"/>
    <cellStyle name="Note 9 2 10 18" xfId="14920" xr:uid="{00000000-0005-0000-0000-0000AB390000}"/>
    <cellStyle name="Note 9 2 10 2" xfId="14921" xr:uid="{00000000-0005-0000-0000-0000AC390000}"/>
    <cellStyle name="Note 9 2 10 2 2" xfId="14922" xr:uid="{00000000-0005-0000-0000-0000AD390000}"/>
    <cellStyle name="Note 9 2 10 3" xfId="14923" xr:uid="{00000000-0005-0000-0000-0000AE390000}"/>
    <cellStyle name="Note 9 2 10 3 2" xfId="14924" xr:uid="{00000000-0005-0000-0000-0000AF390000}"/>
    <cellStyle name="Note 9 2 10 4" xfId="14925" xr:uid="{00000000-0005-0000-0000-0000B0390000}"/>
    <cellStyle name="Note 9 2 10 4 2" xfId="14926" xr:uid="{00000000-0005-0000-0000-0000B1390000}"/>
    <cellStyle name="Note 9 2 10 5" xfId="14927" xr:uid="{00000000-0005-0000-0000-0000B2390000}"/>
    <cellStyle name="Note 9 2 10 5 2" xfId="14928" xr:uid="{00000000-0005-0000-0000-0000B3390000}"/>
    <cellStyle name="Note 9 2 10 6" xfId="14929" xr:uid="{00000000-0005-0000-0000-0000B4390000}"/>
    <cellStyle name="Note 9 2 10 6 2" xfId="14930" xr:uid="{00000000-0005-0000-0000-0000B5390000}"/>
    <cellStyle name="Note 9 2 10 7" xfId="14931" xr:uid="{00000000-0005-0000-0000-0000B6390000}"/>
    <cellStyle name="Note 9 2 10 7 2" xfId="14932" xr:uid="{00000000-0005-0000-0000-0000B7390000}"/>
    <cellStyle name="Note 9 2 10 8" xfId="14933" xr:uid="{00000000-0005-0000-0000-0000B8390000}"/>
    <cellStyle name="Note 9 2 10 8 2" xfId="14934" xr:uid="{00000000-0005-0000-0000-0000B9390000}"/>
    <cellStyle name="Note 9 2 10 9" xfId="14935" xr:uid="{00000000-0005-0000-0000-0000BA390000}"/>
    <cellStyle name="Note 9 2 10 9 2" xfId="14936" xr:uid="{00000000-0005-0000-0000-0000BB390000}"/>
    <cellStyle name="Note 9 2 11" xfId="14937" xr:uid="{00000000-0005-0000-0000-0000BC390000}"/>
    <cellStyle name="Note 9 2 11 10" xfId="14938" xr:uid="{00000000-0005-0000-0000-0000BD390000}"/>
    <cellStyle name="Note 9 2 11 10 2" xfId="14939" xr:uid="{00000000-0005-0000-0000-0000BE390000}"/>
    <cellStyle name="Note 9 2 11 11" xfId="14940" xr:uid="{00000000-0005-0000-0000-0000BF390000}"/>
    <cellStyle name="Note 9 2 11 11 2" xfId="14941" xr:uid="{00000000-0005-0000-0000-0000C0390000}"/>
    <cellStyle name="Note 9 2 11 12" xfId="14942" xr:uid="{00000000-0005-0000-0000-0000C1390000}"/>
    <cellStyle name="Note 9 2 11 12 2" xfId="14943" xr:uid="{00000000-0005-0000-0000-0000C2390000}"/>
    <cellStyle name="Note 9 2 11 13" xfId="14944" xr:uid="{00000000-0005-0000-0000-0000C3390000}"/>
    <cellStyle name="Note 9 2 11 13 2" xfId="14945" xr:uid="{00000000-0005-0000-0000-0000C4390000}"/>
    <cellStyle name="Note 9 2 11 14" xfId="14946" xr:uid="{00000000-0005-0000-0000-0000C5390000}"/>
    <cellStyle name="Note 9 2 11 14 2" xfId="14947" xr:uid="{00000000-0005-0000-0000-0000C6390000}"/>
    <cellStyle name="Note 9 2 11 15" xfId="14948" xr:uid="{00000000-0005-0000-0000-0000C7390000}"/>
    <cellStyle name="Note 9 2 11 15 2" xfId="14949" xr:uid="{00000000-0005-0000-0000-0000C8390000}"/>
    <cellStyle name="Note 9 2 11 16" xfId="14950" xr:uid="{00000000-0005-0000-0000-0000C9390000}"/>
    <cellStyle name="Note 9 2 11 2" xfId="14951" xr:uid="{00000000-0005-0000-0000-0000CA390000}"/>
    <cellStyle name="Note 9 2 11 2 2" xfId="14952" xr:uid="{00000000-0005-0000-0000-0000CB390000}"/>
    <cellStyle name="Note 9 2 11 3" xfId="14953" xr:uid="{00000000-0005-0000-0000-0000CC390000}"/>
    <cellStyle name="Note 9 2 11 3 2" xfId="14954" xr:uid="{00000000-0005-0000-0000-0000CD390000}"/>
    <cellStyle name="Note 9 2 11 4" xfId="14955" xr:uid="{00000000-0005-0000-0000-0000CE390000}"/>
    <cellStyle name="Note 9 2 11 4 2" xfId="14956" xr:uid="{00000000-0005-0000-0000-0000CF390000}"/>
    <cellStyle name="Note 9 2 11 5" xfId="14957" xr:uid="{00000000-0005-0000-0000-0000D0390000}"/>
    <cellStyle name="Note 9 2 11 5 2" xfId="14958" xr:uid="{00000000-0005-0000-0000-0000D1390000}"/>
    <cellStyle name="Note 9 2 11 6" xfId="14959" xr:uid="{00000000-0005-0000-0000-0000D2390000}"/>
    <cellStyle name="Note 9 2 11 6 2" xfId="14960" xr:uid="{00000000-0005-0000-0000-0000D3390000}"/>
    <cellStyle name="Note 9 2 11 7" xfId="14961" xr:uid="{00000000-0005-0000-0000-0000D4390000}"/>
    <cellStyle name="Note 9 2 11 7 2" xfId="14962" xr:uid="{00000000-0005-0000-0000-0000D5390000}"/>
    <cellStyle name="Note 9 2 11 8" xfId="14963" xr:uid="{00000000-0005-0000-0000-0000D6390000}"/>
    <cellStyle name="Note 9 2 11 8 2" xfId="14964" xr:uid="{00000000-0005-0000-0000-0000D7390000}"/>
    <cellStyle name="Note 9 2 11 9" xfId="14965" xr:uid="{00000000-0005-0000-0000-0000D8390000}"/>
    <cellStyle name="Note 9 2 11 9 2" xfId="14966" xr:uid="{00000000-0005-0000-0000-0000D9390000}"/>
    <cellStyle name="Note 9 2 12" xfId="14967" xr:uid="{00000000-0005-0000-0000-0000DA390000}"/>
    <cellStyle name="Note 9 2 12 10" xfId="14968" xr:uid="{00000000-0005-0000-0000-0000DB390000}"/>
    <cellStyle name="Note 9 2 12 10 2" xfId="14969" xr:uid="{00000000-0005-0000-0000-0000DC390000}"/>
    <cellStyle name="Note 9 2 12 11" xfId="14970" xr:uid="{00000000-0005-0000-0000-0000DD390000}"/>
    <cellStyle name="Note 9 2 12 11 2" xfId="14971" xr:uid="{00000000-0005-0000-0000-0000DE390000}"/>
    <cellStyle name="Note 9 2 12 12" xfId="14972" xr:uid="{00000000-0005-0000-0000-0000DF390000}"/>
    <cellStyle name="Note 9 2 12 12 2" xfId="14973" xr:uid="{00000000-0005-0000-0000-0000E0390000}"/>
    <cellStyle name="Note 9 2 12 13" xfId="14974" xr:uid="{00000000-0005-0000-0000-0000E1390000}"/>
    <cellStyle name="Note 9 2 12 13 2" xfId="14975" xr:uid="{00000000-0005-0000-0000-0000E2390000}"/>
    <cellStyle name="Note 9 2 12 14" xfId="14976" xr:uid="{00000000-0005-0000-0000-0000E3390000}"/>
    <cellStyle name="Note 9 2 12 14 2" xfId="14977" xr:uid="{00000000-0005-0000-0000-0000E4390000}"/>
    <cellStyle name="Note 9 2 12 15" xfId="14978" xr:uid="{00000000-0005-0000-0000-0000E5390000}"/>
    <cellStyle name="Note 9 2 12 15 2" xfId="14979" xr:uid="{00000000-0005-0000-0000-0000E6390000}"/>
    <cellStyle name="Note 9 2 12 16" xfId="14980" xr:uid="{00000000-0005-0000-0000-0000E7390000}"/>
    <cellStyle name="Note 9 2 12 2" xfId="14981" xr:uid="{00000000-0005-0000-0000-0000E8390000}"/>
    <cellStyle name="Note 9 2 12 2 2" xfId="14982" xr:uid="{00000000-0005-0000-0000-0000E9390000}"/>
    <cellStyle name="Note 9 2 12 3" xfId="14983" xr:uid="{00000000-0005-0000-0000-0000EA390000}"/>
    <cellStyle name="Note 9 2 12 3 2" xfId="14984" xr:uid="{00000000-0005-0000-0000-0000EB390000}"/>
    <cellStyle name="Note 9 2 12 4" xfId="14985" xr:uid="{00000000-0005-0000-0000-0000EC390000}"/>
    <cellStyle name="Note 9 2 12 4 2" xfId="14986" xr:uid="{00000000-0005-0000-0000-0000ED390000}"/>
    <cellStyle name="Note 9 2 12 5" xfId="14987" xr:uid="{00000000-0005-0000-0000-0000EE390000}"/>
    <cellStyle name="Note 9 2 12 5 2" xfId="14988" xr:uid="{00000000-0005-0000-0000-0000EF390000}"/>
    <cellStyle name="Note 9 2 12 6" xfId="14989" xr:uid="{00000000-0005-0000-0000-0000F0390000}"/>
    <cellStyle name="Note 9 2 12 6 2" xfId="14990" xr:uid="{00000000-0005-0000-0000-0000F1390000}"/>
    <cellStyle name="Note 9 2 12 7" xfId="14991" xr:uid="{00000000-0005-0000-0000-0000F2390000}"/>
    <cellStyle name="Note 9 2 12 7 2" xfId="14992" xr:uid="{00000000-0005-0000-0000-0000F3390000}"/>
    <cellStyle name="Note 9 2 12 8" xfId="14993" xr:uid="{00000000-0005-0000-0000-0000F4390000}"/>
    <cellStyle name="Note 9 2 12 8 2" xfId="14994" xr:uid="{00000000-0005-0000-0000-0000F5390000}"/>
    <cellStyle name="Note 9 2 12 9" xfId="14995" xr:uid="{00000000-0005-0000-0000-0000F6390000}"/>
    <cellStyle name="Note 9 2 12 9 2" xfId="14996" xr:uid="{00000000-0005-0000-0000-0000F7390000}"/>
    <cellStyle name="Note 9 2 13" xfId="14997" xr:uid="{00000000-0005-0000-0000-0000F8390000}"/>
    <cellStyle name="Note 9 2 13 10" xfId="14998" xr:uid="{00000000-0005-0000-0000-0000F9390000}"/>
    <cellStyle name="Note 9 2 13 10 2" xfId="14999" xr:uid="{00000000-0005-0000-0000-0000FA390000}"/>
    <cellStyle name="Note 9 2 13 11" xfId="15000" xr:uid="{00000000-0005-0000-0000-0000FB390000}"/>
    <cellStyle name="Note 9 2 13 11 2" xfId="15001" xr:uid="{00000000-0005-0000-0000-0000FC390000}"/>
    <cellStyle name="Note 9 2 13 12" xfId="15002" xr:uid="{00000000-0005-0000-0000-0000FD390000}"/>
    <cellStyle name="Note 9 2 13 12 2" xfId="15003" xr:uid="{00000000-0005-0000-0000-0000FE390000}"/>
    <cellStyle name="Note 9 2 13 13" xfId="15004" xr:uid="{00000000-0005-0000-0000-0000FF390000}"/>
    <cellStyle name="Note 9 2 13 13 2" xfId="15005" xr:uid="{00000000-0005-0000-0000-0000003A0000}"/>
    <cellStyle name="Note 9 2 13 14" xfId="15006" xr:uid="{00000000-0005-0000-0000-0000013A0000}"/>
    <cellStyle name="Note 9 2 13 14 2" xfId="15007" xr:uid="{00000000-0005-0000-0000-0000023A0000}"/>
    <cellStyle name="Note 9 2 13 15" xfId="15008" xr:uid="{00000000-0005-0000-0000-0000033A0000}"/>
    <cellStyle name="Note 9 2 13 2" xfId="15009" xr:uid="{00000000-0005-0000-0000-0000043A0000}"/>
    <cellStyle name="Note 9 2 13 2 2" xfId="15010" xr:uid="{00000000-0005-0000-0000-0000053A0000}"/>
    <cellStyle name="Note 9 2 13 3" xfId="15011" xr:uid="{00000000-0005-0000-0000-0000063A0000}"/>
    <cellStyle name="Note 9 2 13 3 2" xfId="15012" xr:uid="{00000000-0005-0000-0000-0000073A0000}"/>
    <cellStyle name="Note 9 2 13 4" xfId="15013" xr:uid="{00000000-0005-0000-0000-0000083A0000}"/>
    <cellStyle name="Note 9 2 13 4 2" xfId="15014" xr:uid="{00000000-0005-0000-0000-0000093A0000}"/>
    <cellStyle name="Note 9 2 13 5" xfId="15015" xr:uid="{00000000-0005-0000-0000-00000A3A0000}"/>
    <cellStyle name="Note 9 2 13 5 2" xfId="15016" xr:uid="{00000000-0005-0000-0000-00000B3A0000}"/>
    <cellStyle name="Note 9 2 13 6" xfId="15017" xr:uid="{00000000-0005-0000-0000-00000C3A0000}"/>
    <cellStyle name="Note 9 2 13 6 2" xfId="15018" xr:uid="{00000000-0005-0000-0000-00000D3A0000}"/>
    <cellStyle name="Note 9 2 13 7" xfId="15019" xr:uid="{00000000-0005-0000-0000-00000E3A0000}"/>
    <cellStyle name="Note 9 2 13 7 2" xfId="15020" xr:uid="{00000000-0005-0000-0000-00000F3A0000}"/>
    <cellStyle name="Note 9 2 13 8" xfId="15021" xr:uid="{00000000-0005-0000-0000-0000103A0000}"/>
    <cellStyle name="Note 9 2 13 8 2" xfId="15022" xr:uid="{00000000-0005-0000-0000-0000113A0000}"/>
    <cellStyle name="Note 9 2 13 9" xfId="15023" xr:uid="{00000000-0005-0000-0000-0000123A0000}"/>
    <cellStyle name="Note 9 2 13 9 2" xfId="15024" xr:uid="{00000000-0005-0000-0000-0000133A0000}"/>
    <cellStyle name="Note 9 2 14" xfId="15025" xr:uid="{00000000-0005-0000-0000-0000143A0000}"/>
    <cellStyle name="Note 9 2 14 2" xfId="15026" xr:uid="{00000000-0005-0000-0000-0000153A0000}"/>
    <cellStyle name="Note 9 2 15" xfId="15027" xr:uid="{00000000-0005-0000-0000-0000163A0000}"/>
    <cellStyle name="Note 9 2 15 2" xfId="15028" xr:uid="{00000000-0005-0000-0000-0000173A0000}"/>
    <cellStyle name="Note 9 2 16" xfId="15029" xr:uid="{00000000-0005-0000-0000-0000183A0000}"/>
    <cellStyle name="Note 9 2 16 2" xfId="15030" xr:uid="{00000000-0005-0000-0000-0000193A0000}"/>
    <cellStyle name="Note 9 2 17" xfId="15031" xr:uid="{00000000-0005-0000-0000-00001A3A0000}"/>
    <cellStyle name="Note 9 2 17 2" xfId="15032" xr:uid="{00000000-0005-0000-0000-00001B3A0000}"/>
    <cellStyle name="Note 9 2 18" xfId="15033" xr:uid="{00000000-0005-0000-0000-00001C3A0000}"/>
    <cellStyle name="Note 9 2 18 2" xfId="15034" xr:uid="{00000000-0005-0000-0000-00001D3A0000}"/>
    <cellStyle name="Note 9 2 19" xfId="15035" xr:uid="{00000000-0005-0000-0000-00001E3A0000}"/>
    <cellStyle name="Note 9 2 19 2" xfId="15036" xr:uid="{00000000-0005-0000-0000-00001F3A0000}"/>
    <cellStyle name="Note 9 2 2" xfId="15037" xr:uid="{00000000-0005-0000-0000-0000203A0000}"/>
    <cellStyle name="Note 9 2 2 10" xfId="15038" xr:uid="{00000000-0005-0000-0000-0000213A0000}"/>
    <cellStyle name="Note 9 2 2 10 2" xfId="15039" xr:uid="{00000000-0005-0000-0000-0000223A0000}"/>
    <cellStyle name="Note 9 2 2 11" xfId="15040" xr:uid="{00000000-0005-0000-0000-0000233A0000}"/>
    <cellStyle name="Note 9 2 2 11 2" xfId="15041" xr:uid="{00000000-0005-0000-0000-0000243A0000}"/>
    <cellStyle name="Note 9 2 2 12" xfId="15042" xr:uid="{00000000-0005-0000-0000-0000253A0000}"/>
    <cellStyle name="Note 9 2 2 12 2" xfId="15043" xr:uid="{00000000-0005-0000-0000-0000263A0000}"/>
    <cellStyle name="Note 9 2 2 13" xfId="15044" xr:uid="{00000000-0005-0000-0000-0000273A0000}"/>
    <cellStyle name="Note 9 2 2 13 2" xfId="15045" xr:uid="{00000000-0005-0000-0000-0000283A0000}"/>
    <cellStyle name="Note 9 2 2 14" xfId="15046" xr:uid="{00000000-0005-0000-0000-0000293A0000}"/>
    <cellStyle name="Note 9 2 2 14 2" xfId="15047" xr:uid="{00000000-0005-0000-0000-00002A3A0000}"/>
    <cellStyle name="Note 9 2 2 15" xfId="15048" xr:uid="{00000000-0005-0000-0000-00002B3A0000}"/>
    <cellStyle name="Note 9 2 2 15 2" xfId="15049" xr:uid="{00000000-0005-0000-0000-00002C3A0000}"/>
    <cellStyle name="Note 9 2 2 16" xfId="15050" xr:uid="{00000000-0005-0000-0000-00002D3A0000}"/>
    <cellStyle name="Note 9 2 2 16 2" xfId="15051" xr:uid="{00000000-0005-0000-0000-00002E3A0000}"/>
    <cellStyle name="Note 9 2 2 17" xfId="15052" xr:uid="{00000000-0005-0000-0000-00002F3A0000}"/>
    <cellStyle name="Note 9 2 2 17 2" xfId="15053" xr:uid="{00000000-0005-0000-0000-0000303A0000}"/>
    <cellStyle name="Note 9 2 2 18" xfId="15054" xr:uid="{00000000-0005-0000-0000-0000313A0000}"/>
    <cellStyle name="Note 9 2 2 18 2" xfId="15055" xr:uid="{00000000-0005-0000-0000-0000323A0000}"/>
    <cellStyle name="Note 9 2 2 19" xfId="15056" xr:uid="{00000000-0005-0000-0000-0000333A0000}"/>
    <cellStyle name="Note 9 2 2 19 2" xfId="15057" xr:uid="{00000000-0005-0000-0000-0000343A0000}"/>
    <cellStyle name="Note 9 2 2 2" xfId="15058" xr:uid="{00000000-0005-0000-0000-0000353A0000}"/>
    <cellStyle name="Note 9 2 2 2 10" xfId="15059" xr:uid="{00000000-0005-0000-0000-0000363A0000}"/>
    <cellStyle name="Note 9 2 2 2 10 2" xfId="15060" xr:uid="{00000000-0005-0000-0000-0000373A0000}"/>
    <cellStyle name="Note 9 2 2 2 11" xfId="15061" xr:uid="{00000000-0005-0000-0000-0000383A0000}"/>
    <cellStyle name="Note 9 2 2 2 11 2" xfId="15062" xr:uid="{00000000-0005-0000-0000-0000393A0000}"/>
    <cellStyle name="Note 9 2 2 2 12" xfId="15063" xr:uid="{00000000-0005-0000-0000-00003A3A0000}"/>
    <cellStyle name="Note 9 2 2 2 12 2" xfId="15064" xr:uid="{00000000-0005-0000-0000-00003B3A0000}"/>
    <cellStyle name="Note 9 2 2 2 13" xfId="15065" xr:uid="{00000000-0005-0000-0000-00003C3A0000}"/>
    <cellStyle name="Note 9 2 2 2 13 2" xfId="15066" xr:uid="{00000000-0005-0000-0000-00003D3A0000}"/>
    <cellStyle name="Note 9 2 2 2 14" xfId="15067" xr:uid="{00000000-0005-0000-0000-00003E3A0000}"/>
    <cellStyle name="Note 9 2 2 2 14 2" xfId="15068" xr:uid="{00000000-0005-0000-0000-00003F3A0000}"/>
    <cellStyle name="Note 9 2 2 2 15" xfId="15069" xr:uid="{00000000-0005-0000-0000-0000403A0000}"/>
    <cellStyle name="Note 9 2 2 2 15 2" xfId="15070" xr:uid="{00000000-0005-0000-0000-0000413A0000}"/>
    <cellStyle name="Note 9 2 2 2 16" xfId="15071" xr:uid="{00000000-0005-0000-0000-0000423A0000}"/>
    <cellStyle name="Note 9 2 2 2 16 2" xfId="15072" xr:uid="{00000000-0005-0000-0000-0000433A0000}"/>
    <cellStyle name="Note 9 2 2 2 17" xfId="15073" xr:uid="{00000000-0005-0000-0000-0000443A0000}"/>
    <cellStyle name="Note 9 2 2 2 17 2" xfId="15074" xr:uid="{00000000-0005-0000-0000-0000453A0000}"/>
    <cellStyle name="Note 9 2 2 2 18" xfId="15075" xr:uid="{00000000-0005-0000-0000-0000463A0000}"/>
    <cellStyle name="Note 9 2 2 2 18 2" xfId="15076" xr:uid="{00000000-0005-0000-0000-0000473A0000}"/>
    <cellStyle name="Note 9 2 2 2 19" xfId="15077" xr:uid="{00000000-0005-0000-0000-0000483A0000}"/>
    <cellStyle name="Note 9 2 2 2 2" xfId="15078" xr:uid="{00000000-0005-0000-0000-0000493A0000}"/>
    <cellStyle name="Note 9 2 2 2 2 2" xfId="15079" xr:uid="{00000000-0005-0000-0000-00004A3A0000}"/>
    <cellStyle name="Note 9 2 2 2 3" xfId="15080" xr:uid="{00000000-0005-0000-0000-00004B3A0000}"/>
    <cellStyle name="Note 9 2 2 2 3 2" xfId="15081" xr:uid="{00000000-0005-0000-0000-00004C3A0000}"/>
    <cellStyle name="Note 9 2 2 2 4" xfId="15082" xr:uid="{00000000-0005-0000-0000-00004D3A0000}"/>
    <cellStyle name="Note 9 2 2 2 4 2" xfId="15083" xr:uid="{00000000-0005-0000-0000-00004E3A0000}"/>
    <cellStyle name="Note 9 2 2 2 5" xfId="15084" xr:uid="{00000000-0005-0000-0000-00004F3A0000}"/>
    <cellStyle name="Note 9 2 2 2 5 2" xfId="15085" xr:uid="{00000000-0005-0000-0000-0000503A0000}"/>
    <cellStyle name="Note 9 2 2 2 6" xfId="15086" xr:uid="{00000000-0005-0000-0000-0000513A0000}"/>
    <cellStyle name="Note 9 2 2 2 6 2" xfId="15087" xr:uid="{00000000-0005-0000-0000-0000523A0000}"/>
    <cellStyle name="Note 9 2 2 2 7" xfId="15088" xr:uid="{00000000-0005-0000-0000-0000533A0000}"/>
    <cellStyle name="Note 9 2 2 2 7 2" xfId="15089" xr:uid="{00000000-0005-0000-0000-0000543A0000}"/>
    <cellStyle name="Note 9 2 2 2 8" xfId="15090" xr:uid="{00000000-0005-0000-0000-0000553A0000}"/>
    <cellStyle name="Note 9 2 2 2 8 2" xfId="15091" xr:uid="{00000000-0005-0000-0000-0000563A0000}"/>
    <cellStyle name="Note 9 2 2 2 9" xfId="15092" xr:uid="{00000000-0005-0000-0000-0000573A0000}"/>
    <cellStyle name="Note 9 2 2 2 9 2" xfId="15093" xr:uid="{00000000-0005-0000-0000-0000583A0000}"/>
    <cellStyle name="Note 9 2 2 20" xfId="15094" xr:uid="{00000000-0005-0000-0000-0000593A0000}"/>
    <cellStyle name="Note 9 2 2 3" xfId="15095" xr:uid="{00000000-0005-0000-0000-00005A3A0000}"/>
    <cellStyle name="Note 9 2 2 3 10" xfId="15096" xr:uid="{00000000-0005-0000-0000-00005B3A0000}"/>
    <cellStyle name="Note 9 2 2 3 10 2" xfId="15097" xr:uid="{00000000-0005-0000-0000-00005C3A0000}"/>
    <cellStyle name="Note 9 2 2 3 11" xfId="15098" xr:uid="{00000000-0005-0000-0000-00005D3A0000}"/>
    <cellStyle name="Note 9 2 2 3 11 2" xfId="15099" xr:uid="{00000000-0005-0000-0000-00005E3A0000}"/>
    <cellStyle name="Note 9 2 2 3 12" xfId="15100" xr:uid="{00000000-0005-0000-0000-00005F3A0000}"/>
    <cellStyle name="Note 9 2 2 3 12 2" xfId="15101" xr:uid="{00000000-0005-0000-0000-0000603A0000}"/>
    <cellStyle name="Note 9 2 2 3 13" xfId="15102" xr:uid="{00000000-0005-0000-0000-0000613A0000}"/>
    <cellStyle name="Note 9 2 2 3 13 2" xfId="15103" xr:uid="{00000000-0005-0000-0000-0000623A0000}"/>
    <cellStyle name="Note 9 2 2 3 14" xfId="15104" xr:uid="{00000000-0005-0000-0000-0000633A0000}"/>
    <cellStyle name="Note 9 2 2 3 14 2" xfId="15105" xr:uid="{00000000-0005-0000-0000-0000643A0000}"/>
    <cellStyle name="Note 9 2 2 3 15" xfId="15106" xr:uid="{00000000-0005-0000-0000-0000653A0000}"/>
    <cellStyle name="Note 9 2 2 3 15 2" xfId="15107" xr:uid="{00000000-0005-0000-0000-0000663A0000}"/>
    <cellStyle name="Note 9 2 2 3 16" xfId="15108" xr:uid="{00000000-0005-0000-0000-0000673A0000}"/>
    <cellStyle name="Note 9 2 2 3 16 2" xfId="15109" xr:uid="{00000000-0005-0000-0000-0000683A0000}"/>
    <cellStyle name="Note 9 2 2 3 17" xfId="15110" xr:uid="{00000000-0005-0000-0000-0000693A0000}"/>
    <cellStyle name="Note 9 2 2 3 17 2" xfId="15111" xr:uid="{00000000-0005-0000-0000-00006A3A0000}"/>
    <cellStyle name="Note 9 2 2 3 18" xfId="15112" xr:uid="{00000000-0005-0000-0000-00006B3A0000}"/>
    <cellStyle name="Note 9 2 2 3 18 2" xfId="15113" xr:uid="{00000000-0005-0000-0000-00006C3A0000}"/>
    <cellStyle name="Note 9 2 2 3 19" xfId="15114" xr:uid="{00000000-0005-0000-0000-00006D3A0000}"/>
    <cellStyle name="Note 9 2 2 3 2" xfId="15115" xr:uid="{00000000-0005-0000-0000-00006E3A0000}"/>
    <cellStyle name="Note 9 2 2 3 2 2" xfId="15116" xr:uid="{00000000-0005-0000-0000-00006F3A0000}"/>
    <cellStyle name="Note 9 2 2 3 3" xfId="15117" xr:uid="{00000000-0005-0000-0000-0000703A0000}"/>
    <cellStyle name="Note 9 2 2 3 3 2" xfId="15118" xr:uid="{00000000-0005-0000-0000-0000713A0000}"/>
    <cellStyle name="Note 9 2 2 3 4" xfId="15119" xr:uid="{00000000-0005-0000-0000-0000723A0000}"/>
    <cellStyle name="Note 9 2 2 3 4 2" xfId="15120" xr:uid="{00000000-0005-0000-0000-0000733A0000}"/>
    <cellStyle name="Note 9 2 2 3 5" xfId="15121" xr:uid="{00000000-0005-0000-0000-0000743A0000}"/>
    <cellStyle name="Note 9 2 2 3 5 2" xfId="15122" xr:uid="{00000000-0005-0000-0000-0000753A0000}"/>
    <cellStyle name="Note 9 2 2 3 6" xfId="15123" xr:uid="{00000000-0005-0000-0000-0000763A0000}"/>
    <cellStyle name="Note 9 2 2 3 6 2" xfId="15124" xr:uid="{00000000-0005-0000-0000-0000773A0000}"/>
    <cellStyle name="Note 9 2 2 3 7" xfId="15125" xr:uid="{00000000-0005-0000-0000-0000783A0000}"/>
    <cellStyle name="Note 9 2 2 3 7 2" xfId="15126" xr:uid="{00000000-0005-0000-0000-0000793A0000}"/>
    <cellStyle name="Note 9 2 2 3 8" xfId="15127" xr:uid="{00000000-0005-0000-0000-00007A3A0000}"/>
    <cellStyle name="Note 9 2 2 3 8 2" xfId="15128" xr:uid="{00000000-0005-0000-0000-00007B3A0000}"/>
    <cellStyle name="Note 9 2 2 3 9" xfId="15129" xr:uid="{00000000-0005-0000-0000-00007C3A0000}"/>
    <cellStyle name="Note 9 2 2 3 9 2" xfId="15130" xr:uid="{00000000-0005-0000-0000-00007D3A0000}"/>
    <cellStyle name="Note 9 2 2 4" xfId="15131" xr:uid="{00000000-0005-0000-0000-00007E3A0000}"/>
    <cellStyle name="Note 9 2 2 4 10" xfId="15132" xr:uid="{00000000-0005-0000-0000-00007F3A0000}"/>
    <cellStyle name="Note 9 2 2 4 10 2" xfId="15133" xr:uid="{00000000-0005-0000-0000-0000803A0000}"/>
    <cellStyle name="Note 9 2 2 4 11" xfId="15134" xr:uid="{00000000-0005-0000-0000-0000813A0000}"/>
    <cellStyle name="Note 9 2 2 4 11 2" xfId="15135" xr:uid="{00000000-0005-0000-0000-0000823A0000}"/>
    <cellStyle name="Note 9 2 2 4 12" xfId="15136" xr:uid="{00000000-0005-0000-0000-0000833A0000}"/>
    <cellStyle name="Note 9 2 2 4 12 2" xfId="15137" xr:uid="{00000000-0005-0000-0000-0000843A0000}"/>
    <cellStyle name="Note 9 2 2 4 13" xfId="15138" xr:uid="{00000000-0005-0000-0000-0000853A0000}"/>
    <cellStyle name="Note 9 2 2 4 13 2" xfId="15139" xr:uid="{00000000-0005-0000-0000-0000863A0000}"/>
    <cellStyle name="Note 9 2 2 4 14" xfId="15140" xr:uid="{00000000-0005-0000-0000-0000873A0000}"/>
    <cellStyle name="Note 9 2 2 4 14 2" xfId="15141" xr:uid="{00000000-0005-0000-0000-0000883A0000}"/>
    <cellStyle name="Note 9 2 2 4 15" xfId="15142" xr:uid="{00000000-0005-0000-0000-0000893A0000}"/>
    <cellStyle name="Note 9 2 2 4 15 2" xfId="15143" xr:uid="{00000000-0005-0000-0000-00008A3A0000}"/>
    <cellStyle name="Note 9 2 2 4 16" xfId="15144" xr:uid="{00000000-0005-0000-0000-00008B3A0000}"/>
    <cellStyle name="Note 9 2 2 4 2" xfId="15145" xr:uid="{00000000-0005-0000-0000-00008C3A0000}"/>
    <cellStyle name="Note 9 2 2 4 2 2" xfId="15146" xr:uid="{00000000-0005-0000-0000-00008D3A0000}"/>
    <cellStyle name="Note 9 2 2 4 3" xfId="15147" xr:uid="{00000000-0005-0000-0000-00008E3A0000}"/>
    <cellStyle name="Note 9 2 2 4 3 2" xfId="15148" xr:uid="{00000000-0005-0000-0000-00008F3A0000}"/>
    <cellStyle name="Note 9 2 2 4 4" xfId="15149" xr:uid="{00000000-0005-0000-0000-0000903A0000}"/>
    <cellStyle name="Note 9 2 2 4 4 2" xfId="15150" xr:uid="{00000000-0005-0000-0000-0000913A0000}"/>
    <cellStyle name="Note 9 2 2 4 5" xfId="15151" xr:uid="{00000000-0005-0000-0000-0000923A0000}"/>
    <cellStyle name="Note 9 2 2 4 5 2" xfId="15152" xr:uid="{00000000-0005-0000-0000-0000933A0000}"/>
    <cellStyle name="Note 9 2 2 4 6" xfId="15153" xr:uid="{00000000-0005-0000-0000-0000943A0000}"/>
    <cellStyle name="Note 9 2 2 4 6 2" xfId="15154" xr:uid="{00000000-0005-0000-0000-0000953A0000}"/>
    <cellStyle name="Note 9 2 2 4 7" xfId="15155" xr:uid="{00000000-0005-0000-0000-0000963A0000}"/>
    <cellStyle name="Note 9 2 2 4 7 2" xfId="15156" xr:uid="{00000000-0005-0000-0000-0000973A0000}"/>
    <cellStyle name="Note 9 2 2 4 8" xfId="15157" xr:uid="{00000000-0005-0000-0000-0000983A0000}"/>
    <cellStyle name="Note 9 2 2 4 8 2" xfId="15158" xr:uid="{00000000-0005-0000-0000-0000993A0000}"/>
    <cellStyle name="Note 9 2 2 4 9" xfId="15159" xr:uid="{00000000-0005-0000-0000-00009A3A0000}"/>
    <cellStyle name="Note 9 2 2 4 9 2" xfId="15160" xr:uid="{00000000-0005-0000-0000-00009B3A0000}"/>
    <cellStyle name="Note 9 2 2 5" xfId="15161" xr:uid="{00000000-0005-0000-0000-00009C3A0000}"/>
    <cellStyle name="Note 9 2 2 5 10" xfId="15162" xr:uid="{00000000-0005-0000-0000-00009D3A0000}"/>
    <cellStyle name="Note 9 2 2 5 10 2" xfId="15163" xr:uid="{00000000-0005-0000-0000-00009E3A0000}"/>
    <cellStyle name="Note 9 2 2 5 11" xfId="15164" xr:uid="{00000000-0005-0000-0000-00009F3A0000}"/>
    <cellStyle name="Note 9 2 2 5 11 2" xfId="15165" xr:uid="{00000000-0005-0000-0000-0000A03A0000}"/>
    <cellStyle name="Note 9 2 2 5 12" xfId="15166" xr:uid="{00000000-0005-0000-0000-0000A13A0000}"/>
    <cellStyle name="Note 9 2 2 5 12 2" xfId="15167" xr:uid="{00000000-0005-0000-0000-0000A23A0000}"/>
    <cellStyle name="Note 9 2 2 5 13" xfId="15168" xr:uid="{00000000-0005-0000-0000-0000A33A0000}"/>
    <cellStyle name="Note 9 2 2 5 13 2" xfId="15169" xr:uid="{00000000-0005-0000-0000-0000A43A0000}"/>
    <cellStyle name="Note 9 2 2 5 14" xfId="15170" xr:uid="{00000000-0005-0000-0000-0000A53A0000}"/>
    <cellStyle name="Note 9 2 2 5 14 2" xfId="15171" xr:uid="{00000000-0005-0000-0000-0000A63A0000}"/>
    <cellStyle name="Note 9 2 2 5 15" xfId="15172" xr:uid="{00000000-0005-0000-0000-0000A73A0000}"/>
    <cellStyle name="Note 9 2 2 5 15 2" xfId="15173" xr:uid="{00000000-0005-0000-0000-0000A83A0000}"/>
    <cellStyle name="Note 9 2 2 5 16" xfId="15174" xr:uid="{00000000-0005-0000-0000-0000A93A0000}"/>
    <cellStyle name="Note 9 2 2 5 2" xfId="15175" xr:uid="{00000000-0005-0000-0000-0000AA3A0000}"/>
    <cellStyle name="Note 9 2 2 5 2 2" xfId="15176" xr:uid="{00000000-0005-0000-0000-0000AB3A0000}"/>
    <cellStyle name="Note 9 2 2 5 3" xfId="15177" xr:uid="{00000000-0005-0000-0000-0000AC3A0000}"/>
    <cellStyle name="Note 9 2 2 5 3 2" xfId="15178" xr:uid="{00000000-0005-0000-0000-0000AD3A0000}"/>
    <cellStyle name="Note 9 2 2 5 4" xfId="15179" xr:uid="{00000000-0005-0000-0000-0000AE3A0000}"/>
    <cellStyle name="Note 9 2 2 5 4 2" xfId="15180" xr:uid="{00000000-0005-0000-0000-0000AF3A0000}"/>
    <cellStyle name="Note 9 2 2 5 5" xfId="15181" xr:uid="{00000000-0005-0000-0000-0000B03A0000}"/>
    <cellStyle name="Note 9 2 2 5 5 2" xfId="15182" xr:uid="{00000000-0005-0000-0000-0000B13A0000}"/>
    <cellStyle name="Note 9 2 2 5 6" xfId="15183" xr:uid="{00000000-0005-0000-0000-0000B23A0000}"/>
    <cellStyle name="Note 9 2 2 5 6 2" xfId="15184" xr:uid="{00000000-0005-0000-0000-0000B33A0000}"/>
    <cellStyle name="Note 9 2 2 5 7" xfId="15185" xr:uid="{00000000-0005-0000-0000-0000B43A0000}"/>
    <cellStyle name="Note 9 2 2 5 7 2" xfId="15186" xr:uid="{00000000-0005-0000-0000-0000B53A0000}"/>
    <cellStyle name="Note 9 2 2 5 8" xfId="15187" xr:uid="{00000000-0005-0000-0000-0000B63A0000}"/>
    <cellStyle name="Note 9 2 2 5 8 2" xfId="15188" xr:uid="{00000000-0005-0000-0000-0000B73A0000}"/>
    <cellStyle name="Note 9 2 2 5 9" xfId="15189" xr:uid="{00000000-0005-0000-0000-0000B83A0000}"/>
    <cellStyle name="Note 9 2 2 5 9 2" xfId="15190" xr:uid="{00000000-0005-0000-0000-0000B93A0000}"/>
    <cellStyle name="Note 9 2 2 6" xfId="15191" xr:uid="{00000000-0005-0000-0000-0000BA3A0000}"/>
    <cellStyle name="Note 9 2 2 6 10" xfId="15192" xr:uid="{00000000-0005-0000-0000-0000BB3A0000}"/>
    <cellStyle name="Note 9 2 2 6 10 2" xfId="15193" xr:uid="{00000000-0005-0000-0000-0000BC3A0000}"/>
    <cellStyle name="Note 9 2 2 6 11" xfId="15194" xr:uid="{00000000-0005-0000-0000-0000BD3A0000}"/>
    <cellStyle name="Note 9 2 2 6 11 2" xfId="15195" xr:uid="{00000000-0005-0000-0000-0000BE3A0000}"/>
    <cellStyle name="Note 9 2 2 6 12" xfId="15196" xr:uid="{00000000-0005-0000-0000-0000BF3A0000}"/>
    <cellStyle name="Note 9 2 2 6 12 2" xfId="15197" xr:uid="{00000000-0005-0000-0000-0000C03A0000}"/>
    <cellStyle name="Note 9 2 2 6 13" xfId="15198" xr:uid="{00000000-0005-0000-0000-0000C13A0000}"/>
    <cellStyle name="Note 9 2 2 6 13 2" xfId="15199" xr:uid="{00000000-0005-0000-0000-0000C23A0000}"/>
    <cellStyle name="Note 9 2 2 6 14" xfId="15200" xr:uid="{00000000-0005-0000-0000-0000C33A0000}"/>
    <cellStyle name="Note 9 2 2 6 14 2" xfId="15201" xr:uid="{00000000-0005-0000-0000-0000C43A0000}"/>
    <cellStyle name="Note 9 2 2 6 15" xfId="15202" xr:uid="{00000000-0005-0000-0000-0000C53A0000}"/>
    <cellStyle name="Note 9 2 2 6 2" xfId="15203" xr:uid="{00000000-0005-0000-0000-0000C63A0000}"/>
    <cellStyle name="Note 9 2 2 6 2 2" xfId="15204" xr:uid="{00000000-0005-0000-0000-0000C73A0000}"/>
    <cellStyle name="Note 9 2 2 6 3" xfId="15205" xr:uid="{00000000-0005-0000-0000-0000C83A0000}"/>
    <cellStyle name="Note 9 2 2 6 3 2" xfId="15206" xr:uid="{00000000-0005-0000-0000-0000C93A0000}"/>
    <cellStyle name="Note 9 2 2 6 4" xfId="15207" xr:uid="{00000000-0005-0000-0000-0000CA3A0000}"/>
    <cellStyle name="Note 9 2 2 6 4 2" xfId="15208" xr:uid="{00000000-0005-0000-0000-0000CB3A0000}"/>
    <cellStyle name="Note 9 2 2 6 5" xfId="15209" xr:uid="{00000000-0005-0000-0000-0000CC3A0000}"/>
    <cellStyle name="Note 9 2 2 6 5 2" xfId="15210" xr:uid="{00000000-0005-0000-0000-0000CD3A0000}"/>
    <cellStyle name="Note 9 2 2 6 6" xfId="15211" xr:uid="{00000000-0005-0000-0000-0000CE3A0000}"/>
    <cellStyle name="Note 9 2 2 6 6 2" xfId="15212" xr:uid="{00000000-0005-0000-0000-0000CF3A0000}"/>
    <cellStyle name="Note 9 2 2 6 7" xfId="15213" xr:uid="{00000000-0005-0000-0000-0000D03A0000}"/>
    <cellStyle name="Note 9 2 2 6 7 2" xfId="15214" xr:uid="{00000000-0005-0000-0000-0000D13A0000}"/>
    <cellStyle name="Note 9 2 2 6 8" xfId="15215" xr:uid="{00000000-0005-0000-0000-0000D23A0000}"/>
    <cellStyle name="Note 9 2 2 6 8 2" xfId="15216" xr:uid="{00000000-0005-0000-0000-0000D33A0000}"/>
    <cellStyle name="Note 9 2 2 6 9" xfId="15217" xr:uid="{00000000-0005-0000-0000-0000D43A0000}"/>
    <cellStyle name="Note 9 2 2 6 9 2" xfId="15218" xr:uid="{00000000-0005-0000-0000-0000D53A0000}"/>
    <cellStyle name="Note 9 2 2 7" xfId="15219" xr:uid="{00000000-0005-0000-0000-0000D63A0000}"/>
    <cellStyle name="Note 9 2 2 7 2" xfId="15220" xr:uid="{00000000-0005-0000-0000-0000D73A0000}"/>
    <cellStyle name="Note 9 2 2 8" xfId="15221" xr:uid="{00000000-0005-0000-0000-0000D83A0000}"/>
    <cellStyle name="Note 9 2 2 8 2" xfId="15222" xr:uid="{00000000-0005-0000-0000-0000D93A0000}"/>
    <cellStyle name="Note 9 2 2 9" xfId="15223" xr:uid="{00000000-0005-0000-0000-0000DA3A0000}"/>
    <cellStyle name="Note 9 2 2 9 2" xfId="15224" xr:uid="{00000000-0005-0000-0000-0000DB3A0000}"/>
    <cellStyle name="Note 9 2 20" xfId="15225" xr:uid="{00000000-0005-0000-0000-0000DC3A0000}"/>
    <cellStyle name="Note 9 2 20 2" xfId="15226" xr:uid="{00000000-0005-0000-0000-0000DD3A0000}"/>
    <cellStyle name="Note 9 2 21" xfId="15227" xr:uid="{00000000-0005-0000-0000-0000DE3A0000}"/>
    <cellStyle name="Note 9 2 21 2" xfId="15228" xr:uid="{00000000-0005-0000-0000-0000DF3A0000}"/>
    <cellStyle name="Note 9 2 22" xfId="15229" xr:uid="{00000000-0005-0000-0000-0000E03A0000}"/>
    <cellStyle name="Note 9 2 22 2" xfId="15230" xr:uid="{00000000-0005-0000-0000-0000E13A0000}"/>
    <cellStyle name="Note 9 2 23" xfId="15231" xr:uid="{00000000-0005-0000-0000-0000E23A0000}"/>
    <cellStyle name="Note 9 2 23 2" xfId="15232" xr:uid="{00000000-0005-0000-0000-0000E33A0000}"/>
    <cellStyle name="Note 9 2 24" xfId="15233" xr:uid="{00000000-0005-0000-0000-0000E43A0000}"/>
    <cellStyle name="Note 9 2 24 2" xfId="15234" xr:uid="{00000000-0005-0000-0000-0000E53A0000}"/>
    <cellStyle name="Note 9 2 25" xfId="15235" xr:uid="{00000000-0005-0000-0000-0000E63A0000}"/>
    <cellStyle name="Note 9 2 25 2" xfId="15236" xr:uid="{00000000-0005-0000-0000-0000E73A0000}"/>
    <cellStyle name="Note 9 2 26" xfId="15237" xr:uid="{00000000-0005-0000-0000-0000E83A0000}"/>
    <cellStyle name="Note 9 2 26 2" xfId="15238" xr:uid="{00000000-0005-0000-0000-0000E93A0000}"/>
    <cellStyle name="Note 9 2 27" xfId="15239" xr:uid="{00000000-0005-0000-0000-0000EA3A0000}"/>
    <cellStyle name="Note 9 2 3" xfId="15240" xr:uid="{00000000-0005-0000-0000-0000EB3A0000}"/>
    <cellStyle name="Note 9 2 3 10" xfId="15241" xr:uid="{00000000-0005-0000-0000-0000EC3A0000}"/>
    <cellStyle name="Note 9 2 3 10 2" xfId="15242" xr:uid="{00000000-0005-0000-0000-0000ED3A0000}"/>
    <cellStyle name="Note 9 2 3 11" xfId="15243" xr:uid="{00000000-0005-0000-0000-0000EE3A0000}"/>
    <cellStyle name="Note 9 2 3 11 2" xfId="15244" xr:uid="{00000000-0005-0000-0000-0000EF3A0000}"/>
    <cellStyle name="Note 9 2 3 12" xfId="15245" xr:uid="{00000000-0005-0000-0000-0000F03A0000}"/>
    <cellStyle name="Note 9 2 3 12 2" xfId="15246" xr:uid="{00000000-0005-0000-0000-0000F13A0000}"/>
    <cellStyle name="Note 9 2 3 13" xfId="15247" xr:uid="{00000000-0005-0000-0000-0000F23A0000}"/>
    <cellStyle name="Note 9 2 3 13 2" xfId="15248" xr:uid="{00000000-0005-0000-0000-0000F33A0000}"/>
    <cellStyle name="Note 9 2 3 14" xfId="15249" xr:uid="{00000000-0005-0000-0000-0000F43A0000}"/>
    <cellStyle name="Note 9 2 3 14 2" xfId="15250" xr:uid="{00000000-0005-0000-0000-0000F53A0000}"/>
    <cellStyle name="Note 9 2 3 15" xfId="15251" xr:uid="{00000000-0005-0000-0000-0000F63A0000}"/>
    <cellStyle name="Note 9 2 3 15 2" xfId="15252" xr:uid="{00000000-0005-0000-0000-0000F73A0000}"/>
    <cellStyle name="Note 9 2 3 16" xfId="15253" xr:uid="{00000000-0005-0000-0000-0000F83A0000}"/>
    <cellStyle name="Note 9 2 3 16 2" xfId="15254" xr:uid="{00000000-0005-0000-0000-0000F93A0000}"/>
    <cellStyle name="Note 9 2 3 17" xfId="15255" xr:uid="{00000000-0005-0000-0000-0000FA3A0000}"/>
    <cellStyle name="Note 9 2 3 17 2" xfId="15256" xr:uid="{00000000-0005-0000-0000-0000FB3A0000}"/>
    <cellStyle name="Note 9 2 3 18" xfId="15257" xr:uid="{00000000-0005-0000-0000-0000FC3A0000}"/>
    <cellStyle name="Note 9 2 3 18 2" xfId="15258" xr:uid="{00000000-0005-0000-0000-0000FD3A0000}"/>
    <cellStyle name="Note 9 2 3 19" xfId="15259" xr:uid="{00000000-0005-0000-0000-0000FE3A0000}"/>
    <cellStyle name="Note 9 2 3 19 2" xfId="15260" xr:uid="{00000000-0005-0000-0000-0000FF3A0000}"/>
    <cellStyle name="Note 9 2 3 2" xfId="15261" xr:uid="{00000000-0005-0000-0000-0000003B0000}"/>
    <cellStyle name="Note 9 2 3 2 10" xfId="15262" xr:uid="{00000000-0005-0000-0000-0000013B0000}"/>
    <cellStyle name="Note 9 2 3 2 10 2" xfId="15263" xr:uid="{00000000-0005-0000-0000-0000023B0000}"/>
    <cellStyle name="Note 9 2 3 2 11" xfId="15264" xr:uid="{00000000-0005-0000-0000-0000033B0000}"/>
    <cellStyle name="Note 9 2 3 2 11 2" xfId="15265" xr:uid="{00000000-0005-0000-0000-0000043B0000}"/>
    <cellStyle name="Note 9 2 3 2 12" xfId="15266" xr:uid="{00000000-0005-0000-0000-0000053B0000}"/>
    <cellStyle name="Note 9 2 3 2 12 2" xfId="15267" xr:uid="{00000000-0005-0000-0000-0000063B0000}"/>
    <cellStyle name="Note 9 2 3 2 13" xfId="15268" xr:uid="{00000000-0005-0000-0000-0000073B0000}"/>
    <cellStyle name="Note 9 2 3 2 13 2" xfId="15269" xr:uid="{00000000-0005-0000-0000-0000083B0000}"/>
    <cellStyle name="Note 9 2 3 2 14" xfId="15270" xr:uid="{00000000-0005-0000-0000-0000093B0000}"/>
    <cellStyle name="Note 9 2 3 2 14 2" xfId="15271" xr:uid="{00000000-0005-0000-0000-00000A3B0000}"/>
    <cellStyle name="Note 9 2 3 2 15" xfId="15272" xr:uid="{00000000-0005-0000-0000-00000B3B0000}"/>
    <cellStyle name="Note 9 2 3 2 15 2" xfId="15273" xr:uid="{00000000-0005-0000-0000-00000C3B0000}"/>
    <cellStyle name="Note 9 2 3 2 16" xfId="15274" xr:uid="{00000000-0005-0000-0000-00000D3B0000}"/>
    <cellStyle name="Note 9 2 3 2 16 2" xfId="15275" xr:uid="{00000000-0005-0000-0000-00000E3B0000}"/>
    <cellStyle name="Note 9 2 3 2 17" xfId="15276" xr:uid="{00000000-0005-0000-0000-00000F3B0000}"/>
    <cellStyle name="Note 9 2 3 2 17 2" xfId="15277" xr:uid="{00000000-0005-0000-0000-0000103B0000}"/>
    <cellStyle name="Note 9 2 3 2 18" xfId="15278" xr:uid="{00000000-0005-0000-0000-0000113B0000}"/>
    <cellStyle name="Note 9 2 3 2 18 2" xfId="15279" xr:uid="{00000000-0005-0000-0000-0000123B0000}"/>
    <cellStyle name="Note 9 2 3 2 19" xfId="15280" xr:uid="{00000000-0005-0000-0000-0000133B0000}"/>
    <cellStyle name="Note 9 2 3 2 2" xfId="15281" xr:uid="{00000000-0005-0000-0000-0000143B0000}"/>
    <cellStyle name="Note 9 2 3 2 2 2" xfId="15282" xr:uid="{00000000-0005-0000-0000-0000153B0000}"/>
    <cellStyle name="Note 9 2 3 2 3" xfId="15283" xr:uid="{00000000-0005-0000-0000-0000163B0000}"/>
    <cellStyle name="Note 9 2 3 2 3 2" xfId="15284" xr:uid="{00000000-0005-0000-0000-0000173B0000}"/>
    <cellStyle name="Note 9 2 3 2 4" xfId="15285" xr:uid="{00000000-0005-0000-0000-0000183B0000}"/>
    <cellStyle name="Note 9 2 3 2 4 2" xfId="15286" xr:uid="{00000000-0005-0000-0000-0000193B0000}"/>
    <cellStyle name="Note 9 2 3 2 5" xfId="15287" xr:uid="{00000000-0005-0000-0000-00001A3B0000}"/>
    <cellStyle name="Note 9 2 3 2 5 2" xfId="15288" xr:uid="{00000000-0005-0000-0000-00001B3B0000}"/>
    <cellStyle name="Note 9 2 3 2 6" xfId="15289" xr:uid="{00000000-0005-0000-0000-00001C3B0000}"/>
    <cellStyle name="Note 9 2 3 2 6 2" xfId="15290" xr:uid="{00000000-0005-0000-0000-00001D3B0000}"/>
    <cellStyle name="Note 9 2 3 2 7" xfId="15291" xr:uid="{00000000-0005-0000-0000-00001E3B0000}"/>
    <cellStyle name="Note 9 2 3 2 7 2" xfId="15292" xr:uid="{00000000-0005-0000-0000-00001F3B0000}"/>
    <cellStyle name="Note 9 2 3 2 8" xfId="15293" xr:uid="{00000000-0005-0000-0000-0000203B0000}"/>
    <cellStyle name="Note 9 2 3 2 8 2" xfId="15294" xr:uid="{00000000-0005-0000-0000-0000213B0000}"/>
    <cellStyle name="Note 9 2 3 2 9" xfId="15295" xr:uid="{00000000-0005-0000-0000-0000223B0000}"/>
    <cellStyle name="Note 9 2 3 2 9 2" xfId="15296" xr:uid="{00000000-0005-0000-0000-0000233B0000}"/>
    <cellStyle name="Note 9 2 3 20" xfId="15297" xr:uid="{00000000-0005-0000-0000-0000243B0000}"/>
    <cellStyle name="Note 9 2 3 3" xfId="15298" xr:uid="{00000000-0005-0000-0000-0000253B0000}"/>
    <cellStyle name="Note 9 2 3 3 10" xfId="15299" xr:uid="{00000000-0005-0000-0000-0000263B0000}"/>
    <cellStyle name="Note 9 2 3 3 10 2" xfId="15300" xr:uid="{00000000-0005-0000-0000-0000273B0000}"/>
    <cellStyle name="Note 9 2 3 3 11" xfId="15301" xr:uid="{00000000-0005-0000-0000-0000283B0000}"/>
    <cellStyle name="Note 9 2 3 3 11 2" xfId="15302" xr:uid="{00000000-0005-0000-0000-0000293B0000}"/>
    <cellStyle name="Note 9 2 3 3 12" xfId="15303" xr:uid="{00000000-0005-0000-0000-00002A3B0000}"/>
    <cellStyle name="Note 9 2 3 3 12 2" xfId="15304" xr:uid="{00000000-0005-0000-0000-00002B3B0000}"/>
    <cellStyle name="Note 9 2 3 3 13" xfId="15305" xr:uid="{00000000-0005-0000-0000-00002C3B0000}"/>
    <cellStyle name="Note 9 2 3 3 13 2" xfId="15306" xr:uid="{00000000-0005-0000-0000-00002D3B0000}"/>
    <cellStyle name="Note 9 2 3 3 14" xfId="15307" xr:uid="{00000000-0005-0000-0000-00002E3B0000}"/>
    <cellStyle name="Note 9 2 3 3 14 2" xfId="15308" xr:uid="{00000000-0005-0000-0000-00002F3B0000}"/>
    <cellStyle name="Note 9 2 3 3 15" xfId="15309" xr:uid="{00000000-0005-0000-0000-0000303B0000}"/>
    <cellStyle name="Note 9 2 3 3 15 2" xfId="15310" xr:uid="{00000000-0005-0000-0000-0000313B0000}"/>
    <cellStyle name="Note 9 2 3 3 16" xfId="15311" xr:uid="{00000000-0005-0000-0000-0000323B0000}"/>
    <cellStyle name="Note 9 2 3 3 16 2" xfId="15312" xr:uid="{00000000-0005-0000-0000-0000333B0000}"/>
    <cellStyle name="Note 9 2 3 3 17" xfId="15313" xr:uid="{00000000-0005-0000-0000-0000343B0000}"/>
    <cellStyle name="Note 9 2 3 3 17 2" xfId="15314" xr:uid="{00000000-0005-0000-0000-0000353B0000}"/>
    <cellStyle name="Note 9 2 3 3 18" xfId="15315" xr:uid="{00000000-0005-0000-0000-0000363B0000}"/>
    <cellStyle name="Note 9 2 3 3 18 2" xfId="15316" xr:uid="{00000000-0005-0000-0000-0000373B0000}"/>
    <cellStyle name="Note 9 2 3 3 19" xfId="15317" xr:uid="{00000000-0005-0000-0000-0000383B0000}"/>
    <cellStyle name="Note 9 2 3 3 2" xfId="15318" xr:uid="{00000000-0005-0000-0000-0000393B0000}"/>
    <cellStyle name="Note 9 2 3 3 2 2" xfId="15319" xr:uid="{00000000-0005-0000-0000-00003A3B0000}"/>
    <cellStyle name="Note 9 2 3 3 3" xfId="15320" xr:uid="{00000000-0005-0000-0000-00003B3B0000}"/>
    <cellStyle name="Note 9 2 3 3 3 2" xfId="15321" xr:uid="{00000000-0005-0000-0000-00003C3B0000}"/>
    <cellStyle name="Note 9 2 3 3 4" xfId="15322" xr:uid="{00000000-0005-0000-0000-00003D3B0000}"/>
    <cellStyle name="Note 9 2 3 3 4 2" xfId="15323" xr:uid="{00000000-0005-0000-0000-00003E3B0000}"/>
    <cellStyle name="Note 9 2 3 3 5" xfId="15324" xr:uid="{00000000-0005-0000-0000-00003F3B0000}"/>
    <cellStyle name="Note 9 2 3 3 5 2" xfId="15325" xr:uid="{00000000-0005-0000-0000-0000403B0000}"/>
    <cellStyle name="Note 9 2 3 3 6" xfId="15326" xr:uid="{00000000-0005-0000-0000-0000413B0000}"/>
    <cellStyle name="Note 9 2 3 3 6 2" xfId="15327" xr:uid="{00000000-0005-0000-0000-0000423B0000}"/>
    <cellStyle name="Note 9 2 3 3 7" xfId="15328" xr:uid="{00000000-0005-0000-0000-0000433B0000}"/>
    <cellStyle name="Note 9 2 3 3 7 2" xfId="15329" xr:uid="{00000000-0005-0000-0000-0000443B0000}"/>
    <cellStyle name="Note 9 2 3 3 8" xfId="15330" xr:uid="{00000000-0005-0000-0000-0000453B0000}"/>
    <cellStyle name="Note 9 2 3 3 8 2" xfId="15331" xr:uid="{00000000-0005-0000-0000-0000463B0000}"/>
    <cellStyle name="Note 9 2 3 3 9" xfId="15332" xr:uid="{00000000-0005-0000-0000-0000473B0000}"/>
    <cellStyle name="Note 9 2 3 3 9 2" xfId="15333" xr:uid="{00000000-0005-0000-0000-0000483B0000}"/>
    <cellStyle name="Note 9 2 3 4" xfId="15334" xr:uid="{00000000-0005-0000-0000-0000493B0000}"/>
    <cellStyle name="Note 9 2 3 4 10" xfId="15335" xr:uid="{00000000-0005-0000-0000-00004A3B0000}"/>
    <cellStyle name="Note 9 2 3 4 10 2" xfId="15336" xr:uid="{00000000-0005-0000-0000-00004B3B0000}"/>
    <cellStyle name="Note 9 2 3 4 11" xfId="15337" xr:uid="{00000000-0005-0000-0000-00004C3B0000}"/>
    <cellStyle name="Note 9 2 3 4 11 2" xfId="15338" xr:uid="{00000000-0005-0000-0000-00004D3B0000}"/>
    <cellStyle name="Note 9 2 3 4 12" xfId="15339" xr:uid="{00000000-0005-0000-0000-00004E3B0000}"/>
    <cellStyle name="Note 9 2 3 4 12 2" xfId="15340" xr:uid="{00000000-0005-0000-0000-00004F3B0000}"/>
    <cellStyle name="Note 9 2 3 4 13" xfId="15341" xr:uid="{00000000-0005-0000-0000-0000503B0000}"/>
    <cellStyle name="Note 9 2 3 4 13 2" xfId="15342" xr:uid="{00000000-0005-0000-0000-0000513B0000}"/>
    <cellStyle name="Note 9 2 3 4 14" xfId="15343" xr:uid="{00000000-0005-0000-0000-0000523B0000}"/>
    <cellStyle name="Note 9 2 3 4 14 2" xfId="15344" xr:uid="{00000000-0005-0000-0000-0000533B0000}"/>
    <cellStyle name="Note 9 2 3 4 15" xfId="15345" xr:uid="{00000000-0005-0000-0000-0000543B0000}"/>
    <cellStyle name="Note 9 2 3 4 15 2" xfId="15346" xr:uid="{00000000-0005-0000-0000-0000553B0000}"/>
    <cellStyle name="Note 9 2 3 4 16" xfId="15347" xr:uid="{00000000-0005-0000-0000-0000563B0000}"/>
    <cellStyle name="Note 9 2 3 4 2" xfId="15348" xr:uid="{00000000-0005-0000-0000-0000573B0000}"/>
    <cellStyle name="Note 9 2 3 4 2 2" xfId="15349" xr:uid="{00000000-0005-0000-0000-0000583B0000}"/>
    <cellStyle name="Note 9 2 3 4 3" xfId="15350" xr:uid="{00000000-0005-0000-0000-0000593B0000}"/>
    <cellStyle name="Note 9 2 3 4 3 2" xfId="15351" xr:uid="{00000000-0005-0000-0000-00005A3B0000}"/>
    <cellStyle name="Note 9 2 3 4 4" xfId="15352" xr:uid="{00000000-0005-0000-0000-00005B3B0000}"/>
    <cellStyle name="Note 9 2 3 4 4 2" xfId="15353" xr:uid="{00000000-0005-0000-0000-00005C3B0000}"/>
    <cellStyle name="Note 9 2 3 4 5" xfId="15354" xr:uid="{00000000-0005-0000-0000-00005D3B0000}"/>
    <cellStyle name="Note 9 2 3 4 5 2" xfId="15355" xr:uid="{00000000-0005-0000-0000-00005E3B0000}"/>
    <cellStyle name="Note 9 2 3 4 6" xfId="15356" xr:uid="{00000000-0005-0000-0000-00005F3B0000}"/>
    <cellStyle name="Note 9 2 3 4 6 2" xfId="15357" xr:uid="{00000000-0005-0000-0000-0000603B0000}"/>
    <cellStyle name="Note 9 2 3 4 7" xfId="15358" xr:uid="{00000000-0005-0000-0000-0000613B0000}"/>
    <cellStyle name="Note 9 2 3 4 7 2" xfId="15359" xr:uid="{00000000-0005-0000-0000-0000623B0000}"/>
    <cellStyle name="Note 9 2 3 4 8" xfId="15360" xr:uid="{00000000-0005-0000-0000-0000633B0000}"/>
    <cellStyle name="Note 9 2 3 4 8 2" xfId="15361" xr:uid="{00000000-0005-0000-0000-0000643B0000}"/>
    <cellStyle name="Note 9 2 3 4 9" xfId="15362" xr:uid="{00000000-0005-0000-0000-0000653B0000}"/>
    <cellStyle name="Note 9 2 3 4 9 2" xfId="15363" xr:uid="{00000000-0005-0000-0000-0000663B0000}"/>
    <cellStyle name="Note 9 2 3 5" xfId="15364" xr:uid="{00000000-0005-0000-0000-0000673B0000}"/>
    <cellStyle name="Note 9 2 3 5 10" xfId="15365" xr:uid="{00000000-0005-0000-0000-0000683B0000}"/>
    <cellStyle name="Note 9 2 3 5 10 2" xfId="15366" xr:uid="{00000000-0005-0000-0000-0000693B0000}"/>
    <cellStyle name="Note 9 2 3 5 11" xfId="15367" xr:uid="{00000000-0005-0000-0000-00006A3B0000}"/>
    <cellStyle name="Note 9 2 3 5 11 2" xfId="15368" xr:uid="{00000000-0005-0000-0000-00006B3B0000}"/>
    <cellStyle name="Note 9 2 3 5 12" xfId="15369" xr:uid="{00000000-0005-0000-0000-00006C3B0000}"/>
    <cellStyle name="Note 9 2 3 5 12 2" xfId="15370" xr:uid="{00000000-0005-0000-0000-00006D3B0000}"/>
    <cellStyle name="Note 9 2 3 5 13" xfId="15371" xr:uid="{00000000-0005-0000-0000-00006E3B0000}"/>
    <cellStyle name="Note 9 2 3 5 13 2" xfId="15372" xr:uid="{00000000-0005-0000-0000-00006F3B0000}"/>
    <cellStyle name="Note 9 2 3 5 14" xfId="15373" xr:uid="{00000000-0005-0000-0000-0000703B0000}"/>
    <cellStyle name="Note 9 2 3 5 14 2" xfId="15374" xr:uid="{00000000-0005-0000-0000-0000713B0000}"/>
    <cellStyle name="Note 9 2 3 5 15" xfId="15375" xr:uid="{00000000-0005-0000-0000-0000723B0000}"/>
    <cellStyle name="Note 9 2 3 5 15 2" xfId="15376" xr:uid="{00000000-0005-0000-0000-0000733B0000}"/>
    <cellStyle name="Note 9 2 3 5 16" xfId="15377" xr:uid="{00000000-0005-0000-0000-0000743B0000}"/>
    <cellStyle name="Note 9 2 3 5 2" xfId="15378" xr:uid="{00000000-0005-0000-0000-0000753B0000}"/>
    <cellStyle name="Note 9 2 3 5 2 2" xfId="15379" xr:uid="{00000000-0005-0000-0000-0000763B0000}"/>
    <cellStyle name="Note 9 2 3 5 3" xfId="15380" xr:uid="{00000000-0005-0000-0000-0000773B0000}"/>
    <cellStyle name="Note 9 2 3 5 3 2" xfId="15381" xr:uid="{00000000-0005-0000-0000-0000783B0000}"/>
    <cellStyle name="Note 9 2 3 5 4" xfId="15382" xr:uid="{00000000-0005-0000-0000-0000793B0000}"/>
    <cellStyle name="Note 9 2 3 5 4 2" xfId="15383" xr:uid="{00000000-0005-0000-0000-00007A3B0000}"/>
    <cellStyle name="Note 9 2 3 5 5" xfId="15384" xr:uid="{00000000-0005-0000-0000-00007B3B0000}"/>
    <cellStyle name="Note 9 2 3 5 5 2" xfId="15385" xr:uid="{00000000-0005-0000-0000-00007C3B0000}"/>
    <cellStyle name="Note 9 2 3 5 6" xfId="15386" xr:uid="{00000000-0005-0000-0000-00007D3B0000}"/>
    <cellStyle name="Note 9 2 3 5 6 2" xfId="15387" xr:uid="{00000000-0005-0000-0000-00007E3B0000}"/>
    <cellStyle name="Note 9 2 3 5 7" xfId="15388" xr:uid="{00000000-0005-0000-0000-00007F3B0000}"/>
    <cellStyle name="Note 9 2 3 5 7 2" xfId="15389" xr:uid="{00000000-0005-0000-0000-0000803B0000}"/>
    <cellStyle name="Note 9 2 3 5 8" xfId="15390" xr:uid="{00000000-0005-0000-0000-0000813B0000}"/>
    <cellStyle name="Note 9 2 3 5 8 2" xfId="15391" xr:uid="{00000000-0005-0000-0000-0000823B0000}"/>
    <cellStyle name="Note 9 2 3 5 9" xfId="15392" xr:uid="{00000000-0005-0000-0000-0000833B0000}"/>
    <cellStyle name="Note 9 2 3 5 9 2" xfId="15393" xr:uid="{00000000-0005-0000-0000-0000843B0000}"/>
    <cellStyle name="Note 9 2 3 6" xfId="15394" xr:uid="{00000000-0005-0000-0000-0000853B0000}"/>
    <cellStyle name="Note 9 2 3 6 10" xfId="15395" xr:uid="{00000000-0005-0000-0000-0000863B0000}"/>
    <cellStyle name="Note 9 2 3 6 10 2" xfId="15396" xr:uid="{00000000-0005-0000-0000-0000873B0000}"/>
    <cellStyle name="Note 9 2 3 6 11" xfId="15397" xr:uid="{00000000-0005-0000-0000-0000883B0000}"/>
    <cellStyle name="Note 9 2 3 6 11 2" xfId="15398" xr:uid="{00000000-0005-0000-0000-0000893B0000}"/>
    <cellStyle name="Note 9 2 3 6 12" xfId="15399" xr:uid="{00000000-0005-0000-0000-00008A3B0000}"/>
    <cellStyle name="Note 9 2 3 6 12 2" xfId="15400" xr:uid="{00000000-0005-0000-0000-00008B3B0000}"/>
    <cellStyle name="Note 9 2 3 6 13" xfId="15401" xr:uid="{00000000-0005-0000-0000-00008C3B0000}"/>
    <cellStyle name="Note 9 2 3 6 13 2" xfId="15402" xr:uid="{00000000-0005-0000-0000-00008D3B0000}"/>
    <cellStyle name="Note 9 2 3 6 14" xfId="15403" xr:uid="{00000000-0005-0000-0000-00008E3B0000}"/>
    <cellStyle name="Note 9 2 3 6 14 2" xfId="15404" xr:uid="{00000000-0005-0000-0000-00008F3B0000}"/>
    <cellStyle name="Note 9 2 3 6 15" xfId="15405" xr:uid="{00000000-0005-0000-0000-0000903B0000}"/>
    <cellStyle name="Note 9 2 3 6 2" xfId="15406" xr:uid="{00000000-0005-0000-0000-0000913B0000}"/>
    <cellStyle name="Note 9 2 3 6 2 2" xfId="15407" xr:uid="{00000000-0005-0000-0000-0000923B0000}"/>
    <cellStyle name="Note 9 2 3 6 3" xfId="15408" xr:uid="{00000000-0005-0000-0000-0000933B0000}"/>
    <cellStyle name="Note 9 2 3 6 3 2" xfId="15409" xr:uid="{00000000-0005-0000-0000-0000943B0000}"/>
    <cellStyle name="Note 9 2 3 6 4" xfId="15410" xr:uid="{00000000-0005-0000-0000-0000953B0000}"/>
    <cellStyle name="Note 9 2 3 6 4 2" xfId="15411" xr:uid="{00000000-0005-0000-0000-0000963B0000}"/>
    <cellStyle name="Note 9 2 3 6 5" xfId="15412" xr:uid="{00000000-0005-0000-0000-0000973B0000}"/>
    <cellStyle name="Note 9 2 3 6 5 2" xfId="15413" xr:uid="{00000000-0005-0000-0000-0000983B0000}"/>
    <cellStyle name="Note 9 2 3 6 6" xfId="15414" xr:uid="{00000000-0005-0000-0000-0000993B0000}"/>
    <cellStyle name="Note 9 2 3 6 6 2" xfId="15415" xr:uid="{00000000-0005-0000-0000-00009A3B0000}"/>
    <cellStyle name="Note 9 2 3 6 7" xfId="15416" xr:uid="{00000000-0005-0000-0000-00009B3B0000}"/>
    <cellStyle name="Note 9 2 3 6 7 2" xfId="15417" xr:uid="{00000000-0005-0000-0000-00009C3B0000}"/>
    <cellStyle name="Note 9 2 3 6 8" xfId="15418" xr:uid="{00000000-0005-0000-0000-00009D3B0000}"/>
    <cellStyle name="Note 9 2 3 6 8 2" xfId="15419" xr:uid="{00000000-0005-0000-0000-00009E3B0000}"/>
    <cellStyle name="Note 9 2 3 6 9" xfId="15420" xr:uid="{00000000-0005-0000-0000-00009F3B0000}"/>
    <cellStyle name="Note 9 2 3 6 9 2" xfId="15421" xr:uid="{00000000-0005-0000-0000-0000A03B0000}"/>
    <cellStyle name="Note 9 2 3 7" xfId="15422" xr:uid="{00000000-0005-0000-0000-0000A13B0000}"/>
    <cellStyle name="Note 9 2 3 7 2" xfId="15423" xr:uid="{00000000-0005-0000-0000-0000A23B0000}"/>
    <cellStyle name="Note 9 2 3 8" xfId="15424" xr:uid="{00000000-0005-0000-0000-0000A33B0000}"/>
    <cellStyle name="Note 9 2 3 8 2" xfId="15425" xr:uid="{00000000-0005-0000-0000-0000A43B0000}"/>
    <cellStyle name="Note 9 2 3 9" xfId="15426" xr:uid="{00000000-0005-0000-0000-0000A53B0000}"/>
    <cellStyle name="Note 9 2 3 9 2" xfId="15427" xr:uid="{00000000-0005-0000-0000-0000A63B0000}"/>
    <cellStyle name="Note 9 2 4" xfId="15428" xr:uid="{00000000-0005-0000-0000-0000A73B0000}"/>
    <cellStyle name="Note 9 2 4 10" xfId="15429" xr:uid="{00000000-0005-0000-0000-0000A83B0000}"/>
    <cellStyle name="Note 9 2 4 10 2" xfId="15430" xr:uid="{00000000-0005-0000-0000-0000A93B0000}"/>
    <cellStyle name="Note 9 2 4 11" xfId="15431" xr:uid="{00000000-0005-0000-0000-0000AA3B0000}"/>
    <cellStyle name="Note 9 2 4 11 2" xfId="15432" xr:uid="{00000000-0005-0000-0000-0000AB3B0000}"/>
    <cellStyle name="Note 9 2 4 12" xfId="15433" xr:uid="{00000000-0005-0000-0000-0000AC3B0000}"/>
    <cellStyle name="Note 9 2 4 12 2" xfId="15434" xr:uid="{00000000-0005-0000-0000-0000AD3B0000}"/>
    <cellStyle name="Note 9 2 4 13" xfId="15435" xr:uid="{00000000-0005-0000-0000-0000AE3B0000}"/>
    <cellStyle name="Note 9 2 4 13 2" xfId="15436" xr:uid="{00000000-0005-0000-0000-0000AF3B0000}"/>
    <cellStyle name="Note 9 2 4 14" xfId="15437" xr:uid="{00000000-0005-0000-0000-0000B03B0000}"/>
    <cellStyle name="Note 9 2 4 14 2" xfId="15438" xr:uid="{00000000-0005-0000-0000-0000B13B0000}"/>
    <cellStyle name="Note 9 2 4 15" xfId="15439" xr:uid="{00000000-0005-0000-0000-0000B23B0000}"/>
    <cellStyle name="Note 9 2 4 15 2" xfId="15440" xr:uid="{00000000-0005-0000-0000-0000B33B0000}"/>
    <cellStyle name="Note 9 2 4 16" xfId="15441" xr:uid="{00000000-0005-0000-0000-0000B43B0000}"/>
    <cellStyle name="Note 9 2 4 16 2" xfId="15442" xr:uid="{00000000-0005-0000-0000-0000B53B0000}"/>
    <cellStyle name="Note 9 2 4 17" xfId="15443" xr:uid="{00000000-0005-0000-0000-0000B63B0000}"/>
    <cellStyle name="Note 9 2 4 17 2" xfId="15444" xr:uid="{00000000-0005-0000-0000-0000B73B0000}"/>
    <cellStyle name="Note 9 2 4 18" xfId="15445" xr:uid="{00000000-0005-0000-0000-0000B83B0000}"/>
    <cellStyle name="Note 9 2 4 18 2" xfId="15446" xr:uid="{00000000-0005-0000-0000-0000B93B0000}"/>
    <cellStyle name="Note 9 2 4 19" xfId="15447" xr:uid="{00000000-0005-0000-0000-0000BA3B0000}"/>
    <cellStyle name="Note 9 2 4 19 2" xfId="15448" xr:uid="{00000000-0005-0000-0000-0000BB3B0000}"/>
    <cellStyle name="Note 9 2 4 2" xfId="15449" xr:uid="{00000000-0005-0000-0000-0000BC3B0000}"/>
    <cellStyle name="Note 9 2 4 2 10" xfId="15450" xr:uid="{00000000-0005-0000-0000-0000BD3B0000}"/>
    <cellStyle name="Note 9 2 4 2 10 2" xfId="15451" xr:uid="{00000000-0005-0000-0000-0000BE3B0000}"/>
    <cellStyle name="Note 9 2 4 2 11" xfId="15452" xr:uid="{00000000-0005-0000-0000-0000BF3B0000}"/>
    <cellStyle name="Note 9 2 4 2 11 2" xfId="15453" xr:uid="{00000000-0005-0000-0000-0000C03B0000}"/>
    <cellStyle name="Note 9 2 4 2 12" xfId="15454" xr:uid="{00000000-0005-0000-0000-0000C13B0000}"/>
    <cellStyle name="Note 9 2 4 2 12 2" xfId="15455" xr:uid="{00000000-0005-0000-0000-0000C23B0000}"/>
    <cellStyle name="Note 9 2 4 2 13" xfId="15456" xr:uid="{00000000-0005-0000-0000-0000C33B0000}"/>
    <cellStyle name="Note 9 2 4 2 13 2" xfId="15457" xr:uid="{00000000-0005-0000-0000-0000C43B0000}"/>
    <cellStyle name="Note 9 2 4 2 14" xfId="15458" xr:uid="{00000000-0005-0000-0000-0000C53B0000}"/>
    <cellStyle name="Note 9 2 4 2 14 2" xfId="15459" xr:uid="{00000000-0005-0000-0000-0000C63B0000}"/>
    <cellStyle name="Note 9 2 4 2 15" xfId="15460" xr:uid="{00000000-0005-0000-0000-0000C73B0000}"/>
    <cellStyle name="Note 9 2 4 2 15 2" xfId="15461" xr:uid="{00000000-0005-0000-0000-0000C83B0000}"/>
    <cellStyle name="Note 9 2 4 2 16" xfId="15462" xr:uid="{00000000-0005-0000-0000-0000C93B0000}"/>
    <cellStyle name="Note 9 2 4 2 16 2" xfId="15463" xr:uid="{00000000-0005-0000-0000-0000CA3B0000}"/>
    <cellStyle name="Note 9 2 4 2 17" xfId="15464" xr:uid="{00000000-0005-0000-0000-0000CB3B0000}"/>
    <cellStyle name="Note 9 2 4 2 17 2" xfId="15465" xr:uid="{00000000-0005-0000-0000-0000CC3B0000}"/>
    <cellStyle name="Note 9 2 4 2 18" xfId="15466" xr:uid="{00000000-0005-0000-0000-0000CD3B0000}"/>
    <cellStyle name="Note 9 2 4 2 18 2" xfId="15467" xr:uid="{00000000-0005-0000-0000-0000CE3B0000}"/>
    <cellStyle name="Note 9 2 4 2 19" xfId="15468" xr:uid="{00000000-0005-0000-0000-0000CF3B0000}"/>
    <cellStyle name="Note 9 2 4 2 2" xfId="15469" xr:uid="{00000000-0005-0000-0000-0000D03B0000}"/>
    <cellStyle name="Note 9 2 4 2 2 2" xfId="15470" xr:uid="{00000000-0005-0000-0000-0000D13B0000}"/>
    <cellStyle name="Note 9 2 4 2 3" xfId="15471" xr:uid="{00000000-0005-0000-0000-0000D23B0000}"/>
    <cellStyle name="Note 9 2 4 2 3 2" xfId="15472" xr:uid="{00000000-0005-0000-0000-0000D33B0000}"/>
    <cellStyle name="Note 9 2 4 2 4" xfId="15473" xr:uid="{00000000-0005-0000-0000-0000D43B0000}"/>
    <cellStyle name="Note 9 2 4 2 4 2" xfId="15474" xr:uid="{00000000-0005-0000-0000-0000D53B0000}"/>
    <cellStyle name="Note 9 2 4 2 5" xfId="15475" xr:uid="{00000000-0005-0000-0000-0000D63B0000}"/>
    <cellStyle name="Note 9 2 4 2 5 2" xfId="15476" xr:uid="{00000000-0005-0000-0000-0000D73B0000}"/>
    <cellStyle name="Note 9 2 4 2 6" xfId="15477" xr:uid="{00000000-0005-0000-0000-0000D83B0000}"/>
    <cellStyle name="Note 9 2 4 2 6 2" xfId="15478" xr:uid="{00000000-0005-0000-0000-0000D93B0000}"/>
    <cellStyle name="Note 9 2 4 2 7" xfId="15479" xr:uid="{00000000-0005-0000-0000-0000DA3B0000}"/>
    <cellStyle name="Note 9 2 4 2 7 2" xfId="15480" xr:uid="{00000000-0005-0000-0000-0000DB3B0000}"/>
    <cellStyle name="Note 9 2 4 2 8" xfId="15481" xr:uid="{00000000-0005-0000-0000-0000DC3B0000}"/>
    <cellStyle name="Note 9 2 4 2 8 2" xfId="15482" xr:uid="{00000000-0005-0000-0000-0000DD3B0000}"/>
    <cellStyle name="Note 9 2 4 2 9" xfId="15483" xr:uid="{00000000-0005-0000-0000-0000DE3B0000}"/>
    <cellStyle name="Note 9 2 4 2 9 2" xfId="15484" xr:uid="{00000000-0005-0000-0000-0000DF3B0000}"/>
    <cellStyle name="Note 9 2 4 20" xfId="15485" xr:uid="{00000000-0005-0000-0000-0000E03B0000}"/>
    <cellStyle name="Note 9 2 4 3" xfId="15486" xr:uid="{00000000-0005-0000-0000-0000E13B0000}"/>
    <cellStyle name="Note 9 2 4 3 10" xfId="15487" xr:uid="{00000000-0005-0000-0000-0000E23B0000}"/>
    <cellStyle name="Note 9 2 4 3 10 2" xfId="15488" xr:uid="{00000000-0005-0000-0000-0000E33B0000}"/>
    <cellStyle name="Note 9 2 4 3 11" xfId="15489" xr:uid="{00000000-0005-0000-0000-0000E43B0000}"/>
    <cellStyle name="Note 9 2 4 3 11 2" xfId="15490" xr:uid="{00000000-0005-0000-0000-0000E53B0000}"/>
    <cellStyle name="Note 9 2 4 3 12" xfId="15491" xr:uid="{00000000-0005-0000-0000-0000E63B0000}"/>
    <cellStyle name="Note 9 2 4 3 12 2" xfId="15492" xr:uid="{00000000-0005-0000-0000-0000E73B0000}"/>
    <cellStyle name="Note 9 2 4 3 13" xfId="15493" xr:uid="{00000000-0005-0000-0000-0000E83B0000}"/>
    <cellStyle name="Note 9 2 4 3 13 2" xfId="15494" xr:uid="{00000000-0005-0000-0000-0000E93B0000}"/>
    <cellStyle name="Note 9 2 4 3 14" xfId="15495" xr:uid="{00000000-0005-0000-0000-0000EA3B0000}"/>
    <cellStyle name="Note 9 2 4 3 14 2" xfId="15496" xr:uid="{00000000-0005-0000-0000-0000EB3B0000}"/>
    <cellStyle name="Note 9 2 4 3 15" xfId="15497" xr:uid="{00000000-0005-0000-0000-0000EC3B0000}"/>
    <cellStyle name="Note 9 2 4 3 15 2" xfId="15498" xr:uid="{00000000-0005-0000-0000-0000ED3B0000}"/>
    <cellStyle name="Note 9 2 4 3 16" xfId="15499" xr:uid="{00000000-0005-0000-0000-0000EE3B0000}"/>
    <cellStyle name="Note 9 2 4 3 16 2" xfId="15500" xr:uid="{00000000-0005-0000-0000-0000EF3B0000}"/>
    <cellStyle name="Note 9 2 4 3 17" xfId="15501" xr:uid="{00000000-0005-0000-0000-0000F03B0000}"/>
    <cellStyle name="Note 9 2 4 3 17 2" xfId="15502" xr:uid="{00000000-0005-0000-0000-0000F13B0000}"/>
    <cellStyle name="Note 9 2 4 3 18" xfId="15503" xr:uid="{00000000-0005-0000-0000-0000F23B0000}"/>
    <cellStyle name="Note 9 2 4 3 2" xfId="15504" xr:uid="{00000000-0005-0000-0000-0000F33B0000}"/>
    <cellStyle name="Note 9 2 4 3 2 2" xfId="15505" xr:uid="{00000000-0005-0000-0000-0000F43B0000}"/>
    <cellStyle name="Note 9 2 4 3 3" xfId="15506" xr:uid="{00000000-0005-0000-0000-0000F53B0000}"/>
    <cellStyle name="Note 9 2 4 3 3 2" xfId="15507" xr:uid="{00000000-0005-0000-0000-0000F63B0000}"/>
    <cellStyle name="Note 9 2 4 3 4" xfId="15508" xr:uid="{00000000-0005-0000-0000-0000F73B0000}"/>
    <cellStyle name="Note 9 2 4 3 4 2" xfId="15509" xr:uid="{00000000-0005-0000-0000-0000F83B0000}"/>
    <cellStyle name="Note 9 2 4 3 5" xfId="15510" xr:uid="{00000000-0005-0000-0000-0000F93B0000}"/>
    <cellStyle name="Note 9 2 4 3 5 2" xfId="15511" xr:uid="{00000000-0005-0000-0000-0000FA3B0000}"/>
    <cellStyle name="Note 9 2 4 3 6" xfId="15512" xr:uid="{00000000-0005-0000-0000-0000FB3B0000}"/>
    <cellStyle name="Note 9 2 4 3 6 2" xfId="15513" xr:uid="{00000000-0005-0000-0000-0000FC3B0000}"/>
    <cellStyle name="Note 9 2 4 3 7" xfId="15514" xr:uid="{00000000-0005-0000-0000-0000FD3B0000}"/>
    <cellStyle name="Note 9 2 4 3 7 2" xfId="15515" xr:uid="{00000000-0005-0000-0000-0000FE3B0000}"/>
    <cellStyle name="Note 9 2 4 3 8" xfId="15516" xr:uid="{00000000-0005-0000-0000-0000FF3B0000}"/>
    <cellStyle name="Note 9 2 4 3 8 2" xfId="15517" xr:uid="{00000000-0005-0000-0000-0000003C0000}"/>
    <cellStyle name="Note 9 2 4 3 9" xfId="15518" xr:uid="{00000000-0005-0000-0000-0000013C0000}"/>
    <cellStyle name="Note 9 2 4 3 9 2" xfId="15519" xr:uid="{00000000-0005-0000-0000-0000023C0000}"/>
    <cellStyle name="Note 9 2 4 4" xfId="15520" xr:uid="{00000000-0005-0000-0000-0000033C0000}"/>
    <cellStyle name="Note 9 2 4 4 10" xfId="15521" xr:uid="{00000000-0005-0000-0000-0000043C0000}"/>
    <cellStyle name="Note 9 2 4 4 10 2" xfId="15522" xr:uid="{00000000-0005-0000-0000-0000053C0000}"/>
    <cellStyle name="Note 9 2 4 4 11" xfId="15523" xr:uid="{00000000-0005-0000-0000-0000063C0000}"/>
    <cellStyle name="Note 9 2 4 4 11 2" xfId="15524" xr:uid="{00000000-0005-0000-0000-0000073C0000}"/>
    <cellStyle name="Note 9 2 4 4 12" xfId="15525" xr:uid="{00000000-0005-0000-0000-0000083C0000}"/>
    <cellStyle name="Note 9 2 4 4 12 2" xfId="15526" xr:uid="{00000000-0005-0000-0000-0000093C0000}"/>
    <cellStyle name="Note 9 2 4 4 13" xfId="15527" xr:uid="{00000000-0005-0000-0000-00000A3C0000}"/>
    <cellStyle name="Note 9 2 4 4 13 2" xfId="15528" xr:uid="{00000000-0005-0000-0000-00000B3C0000}"/>
    <cellStyle name="Note 9 2 4 4 14" xfId="15529" xr:uid="{00000000-0005-0000-0000-00000C3C0000}"/>
    <cellStyle name="Note 9 2 4 4 14 2" xfId="15530" xr:uid="{00000000-0005-0000-0000-00000D3C0000}"/>
    <cellStyle name="Note 9 2 4 4 15" xfId="15531" xr:uid="{00000000-0005-0000-0000-00000E3C0000}"/>
    <cellStyle name="Note 9 2 4 4 15 2" xfId="15532" xr:uid="{00000000-0005-0000-0000-00000F3C0000}"/>
    <cellStyle name="Note 9 2 4 4 16" xfId="15533" xr:uid="{00000000-0005-0000-0000-0000103C0000}"/>
    <cellStyle name="Note 9 2 4 4 2" xfId="15534" xr:uid="{00000000-0005-0000-0000-0000113C0000}"/>
    <cellStyle name="Note 9 2 4 4 2 2" xfId="15535" xr:uid="{00000000-0005-0000-0000-0000123C0000}"/>
    <cellStyle name="Note 9 2 4 4 3" xfId="15536" xr:uid="{00000000-0005-0000-0000-0000133C0000}"/>
    <cellStyle name="Note 9 2 4 4 3 2" xfId="15537" xr:uid="{00000000-0005-0000-0000-0000143C0000}"/>
    <cellStyle name="Note 9 2 4 4 4" xfId="15538" xr:uid="{00000000-0005-0000-0000-0000153C0000}"/>
    <cellStyle name="Note 9 2 4 4 4 2" xfId="15539" xr:uid="{00000000-0005-0000-0000-0000163C0000}"/>
    <cellStyle name="Note 9 2 4 4 5" xfId="15540" xr:uid="{00000000-0005-0000-0000-0000173C0000}"/>
    <cellStyle name="Note 9 2 4 4 5 2" xfId="15541" xr:uid="{00000000-0005-0000-0000-0000183C0000}"/>
    <cellStyle name="Note 9 2 4 4 6" xfId="15542" xr:uid="{00000000-0005-0000-0000-0000193C0000}"/>
    <cellStyle name="Note 9 2 4 4 6 2" xfId="15543" xr:uid="{00000000-0005-0000-0000-00001A3C0000}"/>
    <cellStyle name="Note 9 2 4 4 7" xfId="15544" xr:uid="{00000000-0005-0000-0000-00001B3C0000}"/>
    <cellStyle name="Note 9 2 4 4 7 2" xfId="15545" xr:uid="{00000000-0005-0000-0000-00001C3C0000}"/>
    <cellStyle name="Note 9 2 4 4 8" xfId="15546" xr:uid="{00000000-0005-0000-0000-00001D3C0000}"/>
    <cellStyle name="Note 9 2 4 4 8 2" xfId="15547" xr:uid="{00000000-0005-0000-0000-00001E3C0000}"/>
    <cellStyle name="Note 9 2 4 4 9" xfId="15548" xr:uid="{00000000-0005-0000-0000-00001F3C0000}"/>
    <cellStyle name="Note 9 2 4 4 9 2" xfId="15549" xr:uid="{00000000-0005-0000-0000-0000203C0000}"/>
    <cellStyle name="Note 9 2 4 5" xfId="15550" xr:uid="{00000000-0005-0000-0000-0000213C0000}"/>
    <cellStyle name="Note 9 2 4 5 10" xfId="15551" xr:uid="{00000000-0005-0000-0000-0000223C0000}"/>
    <cellStyle name="Note 9 2 4 5 10 2" xfId="15552" xr:uid="{00000000-0005-0000-0000-0000233C0000}"/>
    <cellStyle name="Note 9 2 4 5 11" xfId="15553" xr:uid="{00000000-0005-0000-0000-0000243C0000}"/>
    <cellStyle name="Note 9 2 4 5 11 2" xfId="15554" xr:uid="{00000000-0005-0000-0000-0000253C0000}"/>
    <cellStyle name="Note 9 2 4 5 12" xfId="15555" xr:uid="{00000000-0005-0000-0000-0000263C0000}"/>
    <cellStyle name="Note 9 2 4 5 12 2" xfId="15556" xr:uid="{00000000-0005-0000-0000-0000273C0000}"/>
    <cellStyle name="Note 9 2 4 5 13" xfId="15557" xr:uid="{00000000-0005-0000-0000-0000283C0000}"/>
    <cellStyle name="Note 9 2 4 5 13 2" xfId="15558" xr:uid="{00000000-0005-0000-0000-0000293C0000}"/>
    <cellStyle name="Note 9 2 4 5 14" xfId="15559" xr:uid="{00000000-0005-0000-0000-00002A3C0000}"/>
    <cellStyle name="Note 9 2 4 5 14 2" xfId="15560" xr:uid="{00000000-0005-0000-0000-00002B3C0000}"/>
    <cellStyle name="Note 9 2 4 5 15" xfId="15561" xr:uid="{00000000-0005-0000-0000-00002C3C0000}"/>
    <cellStyle name="Note 9 2 4 5 15 2" xfId="15562" xr:uid="{00000000-0005-0000-0000-00002D3C0000}"/>
    <cellStyle name="Note 9 2 4 5 16" xfId="15563" xr:uid="{00000000-0005-0000-0000-00002E3C0000}"/>
    <cellStyle name="Note 9 2 4 5 2" xfId="15564" xr:uid="{00000000-0005-0000-0000-00002F3C0000}"/>
    <cellStyle name="Note 9 2 4 5 2 2" xfId="15565" xr:uid="{00000000-0005-0000-0000-0000303C0000}"/>
    <cellStyle name="Note 9 2 4 5 3" xfId="15566" xr:uid="{00000000-0005-0000-0000-0000313C0000}"/>
    <cellStyle name="Note 9 2 4 5 3 2" xfId="15567" xr:uid="{00000000-0005-0000-0000-0000323C0000}"/>
    <cellStyle name="Note 9 2 4 5 4" xfId="15568" xr:uid="{00000000-0005-0000-0000-0000333C0000}"/>
    <cellStyle name="Note 9 2 4 5 4 2" xfId="15569" xr:uid="{00000000-0005-0000-0000-0000343C0000}"/>
    <cellStyle name="Note 9 2 4 5 5" xfId="15570" xr:uid="{00000000-0005-0000-0000-0000353C0000}"/>
    <cellStyle name="Note 9 2 4 5 5 2" xfId="15571" xr:uid="{00000000-0005-0000-0000-0000363C0000}"/>
    <cellStyle name="Note 9 2 4 5 6" xfId="15572" xr:uid="{00000000-0005-0000-0000-0000373C0000}"/>
    <cellStyle name="Note 9 2 4 5 6 2" xfId="15573" xr:uid="{00000000-0005-0000-0000-0000383C0000}"/>
    <cellStyle name="Note 9 2 4 5 7" xfId="15574" xr:uid="{00000000-0005-0000-0000-0000393C0000}"/>
    <cellStyle name="Note 9 2 4 5 7 2" xfId="15575" xr:uid="{00000000-0005-0000-0000-00003A3C0000}"/>
    <cellStyle name="Note 9 2 4 5 8" xfId="15576" xr:uid="{00000000-0005-0000-0000-00003B3C0000}"/>
    <cellStyle name="Note 9 2 4 5 8 2" xfId="15577" xr:uid="{00000000-0005-0000-0000-00003C3C0000}"/>
    <cellStyle name="Note 9 2 4 5 9" xfId="15578" xr:uid="{00000000-0005-0000-0000-00003D3C0000}"/>
    <cellStyle name="Note 9 2 4 5 9 2" xfId="15579" xr:uid="{00000000-0005-0000-0000-00003E3C0000}"/>
    <cellStyle name="Note 9 2 4 6" xfId="15580" xr:uid="{00000000-0005-0000-0000-00003F3C0000}"/>
    <cellStyle name="Note 9 2 4 6 10" xfId="15581" xr:uid="{00000000-0005-0000-0000-0000403C0000}"/>
    <cellStyle name="Note 9 2 4 6 10 2" xfId="15582" xr:uid="{00000000-0005-0000-0000-0000413C0000}"/>
    <cellStyle name="Note 9 2 4 6 11" xfId="15583" xr:uid="{00000000-0005-0000-0000-0000423C0000}"/>
    <cellStyle name="Note 9 2 4 6 11 2" xfId="15584" xr:uid="{00000000-0005-0000-0000-0000433C0000}"/>
    <cellStyle name="Note 9 2 4 6 12" xfId="15585" xr:uid="{00000000-0005-0000-0000-0000443C0000}"/>
    <cellStyle name="Note 9 2 4 6 12 2" xfId="15586" xr:uid="{00000000-0005-0000-0000-0000453C0000}"/>
    <cellStyle name="Note 9 2 4 6 13" xfId="15587" xr:uid="{00000000-0005-0000-0000-0000463C0000}"/>
    <cellStyle name="Note 9 2 4 6 13 2" xfId="15588" xr:uid="{00000000-0005-0000-0000-0000473C0000}"/>
    <cellStyle name="Note 9 2 4 6 14" xfId="15589" xr:uid="{00000000-0005-0000-0000-0000483C0000}"/>
    <cellStyle name="Note 9 2 4 6 14 2" xfId="15590" xr:uid="{00000000-0005-0000-0000-0000493C0000}"/>
    <cellStyle name="Note 9 2 4 6 15" xfId="15591" xr:uid="{00000000-0005-0000-0000-00004A3C0000}"/>
    <cellStyle name="Note 9 2 4 6 2" xfId="15592" xr:uid="{00000000-0005-0000-0000-00004B3C0000}"/>
    <cellStyle name="Note 9 2 4 6 2 2" xfId="15593" xr:uid="{00000000-0005-0000-0000-00004C3C0000}"/>
    <cellStyle name="Note 9 2 4 6 3" xfId="15594" xr:uid="{00000000-0005-0000-0000-00004D3C0000}"/>
    <cellStyle name="Note 9 2 4 6 3 2" xfId="15595" xr:uid="{00000000-0005-0000-0000-00004E3C0000}"/>
    <cellStyle name="Note 9 2 4 6 4" xfId="15596" xr:uid="{00000000-0005-0000-0000-00004F3C0000}"/>
    <cellStyle name="Note 9 2 4 6 4 2" xfId="15597" xr:uid="{00000000-0005-0000-0000-0000503C0000}"/>
    <cellStyle name="Note 9 2 4 6 5" xfId="15598" xr:uid="{00000000-0005-0000-0000-0000513C0000}"/>
    <cellStyle name="Note 9 2 4 6 5 2" xfId="15599" xr:uid="{00000000-0005-0000-0000-0000523C0000}"/>
    <cellStyle name="Note 9 2 4 6 6" xfId="15600" xr:uid="{00000000-0005-0000-0000-0000533C0000}"/>
    <cellStyle name="Note 9 2 4 6 6 2" xfId="15601" xr:uid="{00000000-0005-0000-0000-0000543C0000}"/>
    <cellStyle name="Note 9 2 4 6 7" xfId="15602" xr:uid="{00000000-0005-0000-0000-0000553C0000}"/>
    <cellStyle name="Note 9 2 4 6 7 2" xfId="15603" xr:uid="{00000000-0005-0000-0000-0000563C0000}"/>
    <cellStyle name="Note 9 2 4 6 8" xfId="15604" xr:uid="{00000000-0005-0000-0000-0000573C0000}"/>
    <cellStyle name="Note 9 2 4 6 8 2" xfId="15605" xr:uid="{00000000-0005-0000-0000-0000583C0000}"/>
    <cellStyle name="Note 9 2 4 6 9" xfId="15606" xr:uid="{00000000-0005-0000-0000-0000593C0000}"/>
    <cellStyle name="Note 9 2 4 6 9 2" xfId="15607" xr:uid="{00000000-0005-0000-0000-00005A3C0000}"/>
    <cellStyle name="Note 9 2 4 7" xfId="15608" xr:uid="{00000000-0005-0000-0000-00005B3C0000}"/>
    <cellStyle name="Note 9 2 4 7 2" xfId="15609" xr:uid="{00000000-0005-0000-0000-00005C3C0000}"/>
    <cellStyle name="Note 9 2 4 8" xfId="15610" xr:uid="{00000000-0005-0000-0000-00005D3C0000}"/>
    <cellStyle name="Note 9 2 4 8 2" xfId="15611" xr:uid="{00000000-0005-0000-0000-00005E3C0000}"/>
    <cellStyle name="Note 9 2 4 9" xfId="15612" xr:uid="{00000000-0005-0000-0000-00005F3C0000}"/>
    <cellStyle name="Note 9 2 4 9 2" xfId="15613" xr:uid="{00000000-0005-0000-0000-0000603C0000}"/>
    <cellStyle name="Note 9 2 5" xfId="15614" xr:uid="{00000000-0005-0000-0000-0000613C0000}"/>
    <cellStyle name="Note 9 2 5 10" xfId="15615" xr:uid="{00000000-0005-0000-0000-0000623C0000}"/>
    <cellStyle name="Note 9 2 5 10 2" xfId="15616" xr:uid="{00000000-0005-0000-0000-0000633C0000}"/>
    <cellStyle name="Note 9 2 5 11" xfId="15617" xr:uid="{00000000-0005-0000-0000-0000643C0000}"/>
    <cellStyle name="Note 9 2 5 11 2" xfId="15618" xr:uid="{00000000-0005-0000-0000-0000653C0000}"/>
    <cellStyle name="Note 9 2 5 12" xfId="15619" xr:uid="{00000000-0005-0000-0000-0000663C0000}"/>
    <cellStyle name="Note 9 2 5 12 2" xfId="15620" xr:uid="{00000000-0005-0000-0000-0000673C0000}"/>
    <cellStyle name="Note 9 2 5 13" xfId="15621" xr:uid="{00000000-0005-0000-0000-0000683C0000}"/>
    <cellStyle name="Note 9 2 5 13 2" xfId="15622" xr:uid="{00000000-0005-0000-0000-0000693C0000}"/>
    <cellStyle name="Note 9 2 5 14" xfId="15623" xr:uid="{00000000-0005-0000-0000-00006A3C0000}"/>
    <cellStyle name="Note 9 2 5 14 2" xfId="15624" xr:uid="{00000000-0005-0000-0000-00006B3C0000}"/>
    <cellStyle name="Note 9 2 5 15" xfId="15625" xr:uid="{00000000-0005-0000-0000-00006C3C0000}"/>
    <cellStyle name="Note 9 2 5 15 2" xfId="15626" xr:uid="{00000000-0005-0000-0000-00006D3C0000}"/>
    <cellStyle name="Note 9 2 5 16" xfId="15627" xr:uid="{00000000-0005-0000-0000-00006E3C0000}"/>
    <cellStyle name="Note 9 2 5 16 2" xfId="15628" xr:uid="{00000000-0005-0000-0000-00006F3C0000}"/>
    <cellStyle name="Note 9 2 5 17" xfId="15629" xr:uid="{00000000-0005-0000-0000-0000703C0000}"/>
    <cellStyle name="Note 9 2 5 17 2" xfId="15630" xr:uid="{00000000-0005-0000-0000-0000713C0000}"/>
    <cellStyle name="Note 9 2 5 18" xfId="15631" xr:uid="{00000000-0005-0000-0000-0000723C0000}"/>
    <cellStyle name="Note 9 2 5 18 2" xfId="15632" xr:uid="{00000000-0005-0000-0000-0000733C0000}"/>
    <cellStyle name="Note 9 2 5 19" xfId="15633" xr:uid="{00000000-0005-0000-0000-0000743C0000}"/>
    <cellStyle name="Note 9 2 5 2" xfId="15634" xr:uid="{00000000-0005-0000-0000-0000753C0000}"/>
    <cellStyle name="Note 9 2 5 2 10" xfId="15635" xr:uid="{00000000-0005-0000-0000-0000763C0000}"/>
    <cellStyle name="Note 9 2 5 2 10 2" xfId="15636" xr:uid="{00000000-0005-0000-0000-0000773C0000}"/>
    <cellStyle name="Note 9 2 5 2 11" xfId="15637" xr:uid="{00000000-0005-0000-0000-0000783C0000}"/>
    <cellStyle name="Note 9 2 5 2 11 2" xfId="15638" xr:uid="{00000000-0005-0000-0000-0000793C0000}"/>
    <cellStyle name="Note 9 2 5 2 12" xfId="15639" xr:uid="{00000000-0005-0000-0000-00007A3C0000}"/>
    <cellStyle name="Note 9 2 5 2 12 2" xfId="15640" xr:uid="{00000000-0005-0000-0000-00007B3C0000}"/>
    <cellStyle name="Note 9 2 5 2 13" xfId="15641" xr:uid="{00000000-0005-0000-0000-00007C3C0000}"/>
    <cellStyle name="Note 9 2 5 2 13 2" xfId="15642" xr:uid="{00000000-0005-0000-0000-00007D3C0000}"/>
    <cellStyle name="Note 9 2 5 2 14" xfId="15643" xr:uid="{00000000-0005-0000-0000-00007E3C0000}"/>
    <cellStyle name="Note 9 2 5 2 14 2" xfId="15644" xr:uid="{00000000-0005-0000-0000-00007F3C0000}"/>
    <cellStyle name="Note 9 2 5 2 15" xfId="15645" xr:uid="{00000000-0005-0000-0000-0000803C0000}"/>
    <cellStyle name="Note 9 2 5 2 15 2" xfId="15646" xr:uid="{00000000-0005-0000-0000-0000813C0000}"/>
    <cellStyle name="Note 9 2 5 2 16" xfId="15647" xr:uid="{00000000-0005-0000-0000-0000823C0000}"/>
    <cellStyle name="Note 9 2 5 2 16 2" xfId="15648" xr:uid="{00000000-0005-0000-0000-0000833C0000}"/>
    <cellStyle name="Note 9 2 5 2 17" xfId="15649" xr:uid="{00000000-0005-0000-0000-0000843C0000}"/>
    <cellStyle name="Note 9 2 5 2 17 2" xfId="15650" xr:uid="{00000000-0005-0000-0000-0000853C0000}"/>
    <cellStyle name="Note 9 2 5 2 18" xfId="15651" xr:uid="{00000000-0005-0000-0000-0000863C0000}"/>
    <cellStyle name="Note 9 2 5 2 2" xfId="15652" xr:uid="{00000000-0005-0000-0000-0000873C0000}"/>
    <cellStyle name="Note 9 2 5 2 2 2" xfId="15653" xr:uid="{00000000-0005-0000-0000-0000883C0000}"/>
    <cellStyle name="Note 9 2 5 2 3" xfId="15654" xr:uid="{00000000-0005-0000-0000-0000893C0000}"/>
    <cellStyle name="Note 9 2 5 2 3 2" xfId="15655" xr:uid="{00000000-0005-0000-0000-00008A3C0000}"/>
    <cellStyle name="Note 9 2 5 2 4" xfId="15656" xr:uid="{00000000-0005-0000-0000-00008B3C0000}"/>
    <cellStyle name="Note 9 2 5 2 4 2" xfId="15657" xr:uid="{00000000-0005-0000-0000-00008C3C0000}"/>
    <cellStyle name="Note 9 2 5 2 5" xfId="15658" xr:uid="{00000000-0005-0000-0000-00008D3C0000}"/>
    <cellStyle name="Note 9 2 5 2 5 2" xfId="15659" xr:uid="{00000000-0005-0000-0000-00008E3C0000}"/>
    <cellStyle name="Note 9 2 5 2 6" xfId="15660" xr:uid="{00000000-0005-0000-0000-00008F3C0000}"/>
    <cellStyle name="Note 9 2 5 2 6 2" xfId="15661" xr:uid="{00000000-0005-0000-0000-0000903C0000}"/>
    <cellStyle name="Note 9 2 5 2 7" xfId="15662" xr:uid="{00000000-0005-0000-0000-0000913C0000}"/>
    <cellStyle name="Note 9 2 5 2 7 2" xfId="15663" xr:uid="{00000000-0005-0000-0000-0000923C0000}"/>
    <cellStyle name="Note 9 2 5 2 8" xfId="15664" xr:uid="{00000000-0005-0000-0000-0000933C0000}"/>
    <cellStyle name="Note 9 2 5 2 8 2" xfId="15665" xr:uid="{00000000-0005-0000-0000-0000943C0000}"/>
    <cellStyle name="Note 9 2 5 2 9" xfId="15666" xr:uid="{00000000-0005-0000-0000-0000953C0000}"/>
    <cellStyle name="Note 9 2 5 2 9 2" xfId="15667" xr:uid="{00000000-0005-0000-0000-0000963C0000}"/>
    <cellStyle name="Note 9 2 5 3" xfId="15668" xr:uid="{00000000-0005-0000-0000-0000973C0000}"/>
    <cellStyle name="Note 9 2 5 3 10" xfId="15669" xr:uid="{00000000-0005-0000-0000-0000983C0000}"/>
    <cellStyle name="Note 9 2 5 3 10 2" xfId="15670" xr:uid="{00000000-0005-0000-0000-0000993C0000}"/>
    <cellStyle name="Note 9 2 5 3 11" xfId="15671" xr:uid="{00000000-0005-0000-0000-00009A3C0000}"/>
    <cellStyle name="Note 9 2 5 3 11 2" xfId="15672" xr:uid="{00000000-0005-0000-0000-00009B3C0000}"/>
    <cellStyle name="Note 9 2 5 3 12" xfId="15673" xr:uid="{00000000-0005-0000-0000-00009C3C0000}"/>
    <cellStyle name="Note 9 2 5 3 12 2" xfId="15674" xr:uid="{00000000-0005-0000-0000-00009D3C0000}"/>
    <cellStyle name="Note 9 2 5 3 13" xfId="15675" xr:uid="{00000000-0005-0000-0000-00009E3C0000}"/>
    <cellStyle name="Note 9 2 5 3 13 2" xfId="15676" xr:uid="{00000000-0005-0000-0000-00009F3C0000}"/>
    <cellStyle name="Note 9 2 5 3 14" xfId="15677" xr:uid="{00000000-0005-0000-0000-0000A03C0000}"/>
    <cellStyle name="Note 9 2 5 3 14 2" xfId="15678" xr:uid="{00000000-0005-0000-0000-0000A13C0000}"/>
    <cellStyle name="Note 9 2 5 3 15" xfId="15679" xr:uid="{00000000-0005-0000-0000-0000A23C0000}"/>
    <cellStyle name="Note 9 2 5 3 15 2" xfId="15680" xr:uid="{00000000-0005-0000-0000-0000A33C0000}"/>
    <cellStyle name="Note 9 2 5 3 16" xfId="15681" xr:uid="{00000000-0005-0000-0000-0000A43C0000}"/>
    <cellStyle name="Note 9 2 5 3 2" xfId="15682" xr:uid="{00000000-0005-0000-0000-0000A53C0000}"/>
    <cellStyle name="Note 9 2 5 3 2 2" xfId="15683" xr:uid="{00000000-0005-0000-0000-0000A63C0000}"/>
    <cellStyle name="Note 9 2 5 3 3" xfId="15684" xr:uid="{00000000-0005-0000-0000-0000A73C0000}"/>
    <cellStyle name="Note 9 2 5 3 3 2" xfId="15685" xr:uid="{00000000-0005-0000-0000-0000A83C0000}"/>
    <cellStyle name="Note 9 2 5 3 4" xfId="15686" xr:uid="{00000000-0005-0000-0000-0000A93C0000}"/>
    <cellStyle name="Note 9 2 5 3 4 2" xfId="15687" xr:uid="{00000000-0005-0000-0000-0000AA3C0000}"/>
    <cellStyle name="Note 9 2 5 3 5" xfId="15688" xr:uid="{00000000-0005-0000-0000-0000AB3C0000}"/>
    <cellStyle name="Note 9 2 5 3 5 2" xfId="15689" xr:uid="{00000000-0005-0000-0000-0000AC3C0000}"/>
    <cellStyle name="Note 9 2 5 3 6" xfId="15690" xr:uid="{00000000-0005-0000-0000-0000AD3C0000}"/>
    <cellStyle name="Note 9 2 5 3 6 2" xfId="15691" xr:uid="{00000000-0005-0000-0000-0000AE3C0000}"/>
    <cellStyle name="Note 9 2 5 3 7" xfId="15692" xr:uid="{00000000-0005-0000-0000-0000AF3C0000}"/>
    <cellStyle name="Note 9 2 5 3 7 2" xfId="15693" xr:uid="{00000000-0005-0000-0000-0000B03C0000}"/>
    <cellStyle name="Note 9 2 5 3 8" xfId="15694" xr:uid="{00000000-0005-0000-0000-0000B13C0000}"/>
    <cellStyle name="Note 9 2 5 3 8 2" xfId="15695" xr:uid="{00000000-0005-0000-0000-0000B23C0000}"/>
    <cellStyle name="Note 9 2 5 3 9" xfId="15696" xr:uid="{00000000-0005-0000-0000-0000B33C0000}"/>
    <cellStyle name="Note 9 2 5 3 9 2" xfId="15697" xr:uid="{00000000-0005-0000-0000-0000B43C0000}"/>
    <cellStyle name="Note 9 2 5 4" xfId="15698" xr:uid="{00000000-0005-0000-0000-0000B53C0000}"/>
    <cellStyle name="Note 9 2 5 4 10" xfId="15699" xr:uid="{00000000-0005-0000-0000-0000B63C0000}"/>
    <cellStyle name="Note 9 2 5 4 10 2" xfId="15700" xr:uid="{00000000-0005-0000-0000-0000B73C0000}"/>
    <cellStyle name="Note 9 2 5 4 11" xfId="15701" xr:uid="{00000000-0005-0000-0000-0000B83C0000}"/>
    <cellStyle name="Note 9 2 5 4 11 2" xfId="15702" xr:uid="{00000000-0005-0000-0000-0000B93C0000}"/>
    <cellStyle name="Note 9 2 5 4 12" xfId="15703" xr:uid="{00000000-0005-0000-0000-0000BA3C0000}"/>
    <cellStyle name="Note 9 2 5 4 12 2" xfId="15704" xr:uid="{00000000-0005-0000-0000-0000BB3C0000}"/>
    <cellStyle name="Note 9 2 5 4 13" xfId="15705" xr:uid="{00000000-0005-0000-0000-0000BC3C0000}"/>
    <cellStyle name="Note 9 2 5 4 13 2" xfId="15706" xr:uid="{00000000-0005-0000-0000-0000BD3C0000}"/>
    <cellStyle name="Note 9 2 5 4 14" xfId="15707" xr:uid="{00000000-0005-0000-0000-0000BE3C0000}"/>
    <cellStyle name="Note 9 2 5 4 14 2" xfId="15708" xr:uid="{00000000-0005-0000-0000-0000BF3C0000}"/>
    <cellStyle name="Note 9 2 5 4 15" xfId="15709" xr:uid="{00000000-0005-0000-0000-0000C03C0000}"/>
    <cellStyle name="Note 9 2 5 4 15 2" xfId="15710" xr:uid="{00000000-0005-0000-0000-0000C13C0000}"/>
    <cellStyle name="Note 9 2 5 4 16" xfId="15711" xr:uid="{00000000-0005-0000-0000-0000C23C0000}"/>
    <cellStyle name="Note 9 2 5 4 2" xfId="15712" xr:uid="{00000000-0005-0000-0000-0000C33C0000}"/>
    <cellStyle name="Note 9 2 5 4 2 2" xfId="15713" xr:uid="{00000000-0005-0000-0000-0000C43C0000}"/>
    <cellStyle name="Note 9 2 5 4 3" xfId="15714" xr:uid="{00000000-0005-0000-0000-0000C53C0000}"/>
    <cellStyle name="Note 9 2 5 4 3 2" xfId="15715" xr:uid="{00000000-0005-0000-0000-0000C63C0000}"/>
    <cellStyle name="Note 9 2 5 4 4" xfId="15716" xr:uid="{00000000-0005-0000-0000-0000C73C0000}"/>
    <cellStyle name="Note 9 2 5 4 4 2" xfId="15717" xr:uid="{00000000-0005-0000-0000-0000C83C0000}"/>
    <cellStyle name="Note 9 2 5 4 5" xfId="15718" xr:uid="{00000000-0005-0000-0000-0000C93C0000}"/>
    <cellStyle name="Note 9 2 5 4 5 2" xfId="15719" xr:uid="{00000000-0005-0000-0000-0000CA3C0000}"/>
    <cellStyle name="Note 9 2 5 4 6" xfId="15720" xr:uid="{00000000-0005-0000-0000-0000CB3C0000}"/>
    <cellStyle name="Note 9 2 5 4 6 2" xfId="15721" xr:uid="{00000000-0005-0000-0000-0000CC3C0000}"/>
    <cellStyle name="Note 9 2 5 4 7" xfId="15722" xr:uid="{00000000-0005-0000-0000-0000CD3C0000}"/>
    <cellStyle name="Note 9 2 5 4 7 2" xfId="15723" xr:uid="{00000000-0005-0000-0000-0000CE3C0000}"/>
    <cellStyle name="Note 9 2 5 4 8" xfId="15724" xr:uid="{00000000-0005-0000-0000-0000CF3C0000}"/>
    <cellStyle name="Note 9 2 5 4 8 2" xfId="15725" xr:uid="{00000000-0005-0000-0000-0000D03C0000}"/>
    <cellStyle name="Note 9 2 5 4 9" xfId="15726" xr:uid="{00000000-0005-0000-0000-0000D13C0000}"/>
    <cellStyle name="Note 9 2 5 4 9 2" xfId="15727" xr:uid="{00000000-0005-0000-0000-0000D23C0000}"/>
    <cellStyle name="Note 9 2 5 5" xfId="15728" xr:uid="{00000000-0005-0000-0000-0000D33C0000}"/>
    <cellStyle name="Note 9 2 5 5 10" xfId="15729" xr:uid="{00000000-0005-0000-0000-0000D43C0000}"/>
    <cellStyle name="Note 9 2 5 5 10 2" xfId="15730" xr:uid="{00000000-0005-0000-0000-0000D53C0000}"/>
    <cellStyle name="Note 9 2 5 5 11" xfId="15731" xr:uid="{00000000-0005-0000-0000-0000D63C0000}"/>
    <cellStyle name="Note 9 2 5 5 11 2" xfId="15732" xr:uid="{00000000-0005-0000-0000-0000D73C0000}"/>
    <cellStyle name="Note 9 2 5 5 12" xfId="15733" xr:uid="{00000000-0005-0000-0000-0000D83C0000}"/>
    <cellStyle name="Note 9 2 5 5 12 2" xfId="15734" xr:uid="{00000000-0005-0000-0000-0000D93C0000}"/>
    <cellStyle name="Note 9 2 5 5 13" xfId="15735" xr:uid="{00000000-0005-0000-0000-0000DA3C0000}"/>
    <cellStyle name="Note 9 2 5 5 13 2" xfId="15736" xr:uid="{00000000-0005-0000-0000-0000DB3C0000}"/>
    <cellStyle name="Note 9 2 5 5 14" xfId="15737" xr:uid="{00000000-0005-0000-0000-0000DC3C0000}"/>
    <cellStyle name="Note 9 2 5 5 14 2" xfId="15738" xr:uid="{00000000-0005-0000-0000-0000DD3C0000}"/>
    <cellStyle name="Note 9 2 5 5 15" xfId="15739" xr:uid="{00000000-0005-0000-0000-0000DE3C0000}"/>
    <cellStyle name="Note 9 2 5 5 2" xfId="15740" xr:uid="{00000000-0005-0000-0000-0000DF3C0000}"/>
    <cellStyle name="Note 9 2 5 5 2 2" xfId="15741" xr:uid="{00000000-0005-0000-0000-0000E03C0000}"/>
    <cellStyle name="Note 9 2 5 5 3" xfId="15742" xr:uid="{00000000-0005-0000-0000-0000E13C0000}"/>
    <cellStyle name="Note 9 2 5 5 3 2" xfId="15743" xr:uid="{00000000-0005-0000-0000-0000E23C0000}"/>
    <cellStyle name="Note 9 2 5 5 4" xfId="15744" xr:uid="{00000000-0005-0000-0000-0000E33C0000}"/>
    <cellStyle name="Note 9 2 5 5 4 2" xfId="15745" xr:uid="{00000000-0005-0000-0000-0000E43C0000}"/>
    <cellStyle name="Note 9 2 5 5 5" xfId="15746" xr:uid="{00000000-0005-0000-0000-0000E53C0000}"/>
    <cellStyle name="Note 9 2 5 5 5 2" xfId="15747" xr:uid="{00000000-0005-0000-0000-0000E63C0000}"/>
    <cellStyle name="Note 9 2 5 5 6" xfId="15748" xr:uid="{00000000-0005-0000-0000-0000E73C0000}"/>
    <cellStyle name="Note 9 2 5 5 6 2" xfId="15749" xr:uid="{00000000-0005-0000-0000-0000E83C0000}"/>
    <cellStyle name="Note 9 2 5 5 7" xfId="15750" xr:uid="{00000000-0005-0000-0000-0000E93C0000}"/>
    <cellStyle name="Note 9 2 5 5 7 2" xfId="15751" xr:uid="{00000000-0005-0000-0000-0000EA3C0000}"/>
    <cellStyle name="Note 9 2 5 5 8" xfId="15752" xr:uid="{00000000-0005-0000-0000-0000EB3C0000}"/>
    <cellStyle name="Note 9 2 5 5 8 2" xfId="15753" xr:uid="{00000000-0005-0000-0000-0000EC3C0000}"/>
    <cellStyle name="Note 9 2 5 5 9" xfId="15754" xr:uid="{00000000-0005-0000-0000-0000ED3C0000}"/>
    <cellStyle name="Note 9 2 5 5 9 2" xfId="15755" xr:uid="{00000000-0005-0000-0000-0000EE3C0000}"/>
    <cellStyle name="Note 9 2 5 6" xfId="15756" xr:uid="{00000000-0005-0000-0000-0000EF3C0000}"/>
    <cellStyle name="Note 9 2 5 6 2" xfId="15757" xr:uid="{00000000-0005-0000-0000-0000F03C0000}"/>
    <cellStyle name="Note 9 2 5 7" xfId="15758" xr:uid="{00000000-0005-0000-0000-0000F13C0000}"/>
    <cellStyle name="Note 9 2 5 7 2" xfId="15759" xr:uid="{00000000-0005-0000-0000-0000F23C0000}"/>
    <cellStyle name="Note 9 2 5 8" xfId="15760" xr:uid="{00000000-0005-0000-0000-0000F33C0000}"/>
    <cellStyle name="Note 9 2 5 8 2" xfId="15761" xr:uid="{00000000-0005-0000-0000-0000F43C0000}"/>
    <cellStyle name="Note 9 2 5 9" xfId="15762" xr:uid="{00000000-0005-0000-0000-0000F53C0000}"/>
    <cellStyle name="Note 9 2 5 9 2" xfId="15763" xr:uid="{00000000-0005-0000-0000-0000F63C0000}"/>
    <cellStyle name="Note 9 2 6" xfId="15764" xr:uid="{00000000-0005-0000-0000-0000F73C0000}"/>
    <cellStyle name="Note 9 2 6 10" xfId="15765" xr:uid="{00000000-0005-0000-0000-0000F83C0000}"/>
    <cellStyle name="Note 9 2 6 10 2" xfId="15766" xr:uid="{00000000-0005-0000-0000-0000F93C0000}"/>
    <cellStyle name="Note 9 2 6 11" xfId="15767" xr:uid="{00000000-0005-0000-0000-0000FA3C0000}"/>
    <cellStyle name="Note 9 2 6 11 2" xfId="15768" xr:uid="{00000000-0005-0000-0000-0000FB3C0000}"/>
    <cellStyle name="Note 9 2 6 12" xfId="15769" xr:uid="{00000000-0005-0000-0000-0000FC3C0000}"/>
    <cellStyle name="Note 9 2 6 12 2" xfId="15770" xr:uid="{00000000-0005-0000-0000-0000FD3C0000}"/>
    <cellStyle name="Note 9 2 6 13" xfId="15771" xr:uid="{00000000-0005-0000-0000-0000FE3C0000}"/>
    <cellStyle name="Note 9 2 6 13 2" xfId="15772" xr:uid="{00000000-0005-0000-0000-0000FF3C0000}"/>
    <cellStyle name="Note 9 2 6 14" xfId="15773" xr:uid="{00000000-0005-0000-0000-0000003D0000}"/>
    <cellStyle name="Note 9 2 6 14 2" xfId="15774" xr:uid="{00000000-0005-0000-0000-0000013D0000}"/>
    <cellStyle name="Note 9 2 6 15" xfId="15775" xr:uid="{00000000-0005-0000-0000-0000023D0000}"/>
    <cellStyle name="Note 9 2 6 15 2" xfId="15776" xr:uid="{00000000-0005-0000-0000-0000033D0000}"/>
    <cellStyle name="Note 9 2 6 16" xfId="15777" xr:uid="{00000000-0005-0000-0000-0000043D0000}"/>
    <cellStyle name="Note 9 2 6 16 2" xfId="15778" xr:uid="{00000000-0005-0000-0000-0000053D0000}"/>
    <cellStyle name="Note 9 2 6 17" xfId="15779" xr:uid="{00000000-0005-0000-0000-0000063D0000}"/>
    <cellStyle name="Note 9 2 6 17 2" xfId="15780" xr:uid="{00000000-0005-0000-0000-0000073D0000}"/>
    <cellStyle name="Note 9 2 6 18" xfId="15781" xr:uid="{00000000-0005-0000-0000-0000083D0000}"/>
    <cellStyle name="Note 9 2 6 18 2" xfId="15782" xr:uid="{00000000-0005-0000-0000-0000093D0000}"/>
    <cellStyle name="Note 9 2 6 19" xfId="15783" xr:uid="{00000000-0005-0000-0000-00000A3D0000}"/>
    <cellStyle name="Note 9 2 6 2" xfId="15784" xr:uid="{00000000-0005-0000-0000-00000B3D0000}"/>
    <cellStyle name="Note 9 2 6 2 10" xfId="15785" xr:uid="{00000000-0005-0000-0000-00000C3D0000}"/>
    <cellStyle name="Note 9 2 6 2 10 2" xfId="15786" xr:uid="{00000000-0005-0000-0000-00000D3D0000}"/>
    <cellStyle name="Note 9 2 6 2 11" xfId="15787" xr:uid="{00000000-0005-0000-0000-00000E3D0000}"/>
    <cellStyle name="Note 9 2 6 2 11 2" xfId="15788" xr:uid="{00000000-0005-0000-0000-00000F3D0000}"/>
    <cellStyle name="Note 9 2 6 2 12" xfId="15789" xr:uid="{00000000-0005-0000-0000-0000103D0000}"/>
    <cellStyle name="Note 9 2 6 2 12 2" xfId="15790" xr:uid="{00000000-0005-0000-0000-0000113D0000}"/>
    <cellStyle name="Note 9 2 6 2 13" xfId="15791" xr:uid="{00000000-0005-0000-0000-0000123D0000}"/>
    <cellStyle name="Note 9 2 6 2 13 2" xfId="15792" xr:uid="{00000000-0005-0000-0000-0000133D0000}"/>
    <cellStyle name="Note 9 2 6 2 14" xfId="15793" xr:uid="{00000000-0005-0000-0000-0000143D0000}"/>
    <cellStyle name="Note 9 2 6 2 14 2" xfId="15794" xr:uid="{00000000-0005-0000-0000-0000153D0000}"/>
    <cellStyle name="Note 9 2 6 2 15" xfId="15795" xr:uid="{00000000-0005-0000-0000-0000163D0000}"/>
    <cellStyle name="Note 9 2 6 2 15 2" xfId="15796" xr:uid="{00000000-0005-0000-0000-0000173D0000}"/>
    <cellStyle name="Note 9 2 6 2 16" xfId="15797" xr:uid="{00000000-0005-0000-0000-0000183D0000}"/>
    <cellStyle name="Note 9 2 6 2 16 2" xfId="15798" xr:uid="{00000000-0005-0000-0000-0000193D0000}"/>
    <cellStyle name="Note 9 2 6 2 17" xfId="15799" xr:uid="{00000000-0005-0000-0000-00001A3D0000}"/>
    <cellStyle name="Note 9 2 6 2 17 2" xfId="15800" xr:uid="{00000000-0005-0000-0000-00001B3D0000}"/>
    <cellStyle name="Note 9 2 6 2 18" xfId="15801" xr:uid="{00000000-0005-0000-0000-00001C3D0000}"/>
    <cellStyle name="Note 9 2 6 2 2" xfId="15802" xr:uid="{00000000-0005-0000-0000-00001D3D0000}"/>
    <cellStyle name="Note 9 2 6 2 2 2" xfId="15803" xr:uid="{00000000-0005-0000-0000-00001E3D0000}"/>
    <cellStyle name="Note 9 2 6 2 3" xfId="15804" xr:uid="{00000000-0005-0000-0000-00001F3D0000}"/>
    <cellStyle name="Note 9 2 6 2 3 2" xfId="15805" xr:uid="{00000000-0005-0000-0000-0000203D0000}"/>
    <cellStyle name="Note 9 2 6 2 4" xfId="15806" xr:uid="{00000000-0005-0000-0000-0000213D0000}"/>
    <cellStyle name="Note 9 2 6 2 4 2" xfId="15807" xr:uid="{00000000-0005-0000-0000-0000223D0000}"/>
    <cellStyle name="Note 9 2 6 2 5" xfId="15808" xr:uid="{00000000-0005-0000-0000-0000233D0000}"/>
    <cellStyle name="Note 9 2 6 2 5 2" xfId="15809" xr:uid="{00000000-0005-0000-0000-0000243D0000}"/>
    <cellStyle name="Note 9 2 6 2 6" xfId="15810" xr:uid="{00000000-0005-0000-0000-0000253D0000}"/>
    <cellStyle name="Note 9 2 6 2 6 2" xfId="15811" xr:uid="{00000000-0005-0000-0000-0000263D0000}"/>
    <cellStyle name="Note 9 2 6 2 7" xfId="15812" xr:uid="{00000000-0005-0000-0000-0000273D0000}"/>
    <cellStyle name="Note 9 2 6 2 7 2" xfId="15813" xr:uid="{00000000-0005-0000-0000-0000283D0000}"/>
    <cellStyle name="Note 9 2 6 2 8" xfId="15814" xr:uid="{00000000-0005-0000-0000-0000293D0000}"/>
    <cellStyle name="Note 9 2 6 2 8 2" xfId="15815" xr:uid="{00000000-0005-0000-0000-00002A3D0000}"/>
    <cellStyle name="Note 9 2 6 2 9" xfId="15816" xr:uid="{00000000-0005-0000-0000-00002B3D0000}"/>
    <cellStyle name="Note 9 2 6 2 9 2" xfId="15817" xr:uid="{00000000-0005-0000-0000-00002C3D0000}"/>
    <cellStyle name="Note 9 2 6 3" xfId="15818" xr:uid="{00000000-0005-0000-0000-00002D3D0000}"/>
    <cellStyle name="Note 9 2 6 3 10" xfId="15819" xr:uid="{00000000-0005-0000-0000-00002E3D0000}"/>
    <cellStyle name="Note 9 2 6 3 10 2" xfId="15820" xr:uid="{00000000-0005-0000-0000-00002F3D0000}"/>
    <cellStyle name="Note 9 2 6 3 11" xfId="15821" xr:uid="{00000000-0005-0000-0000-0000303D0000}"/>
    <cellStyle name="Note 9 2 6 3 11 2" xfId="15822" xr:uid="{00000000-0005-0000-0000-0000313D0000}"/>
    <cellStyle name="Note 9 2 6 3 12" xfId="15823" xr:uid="{00000000-0005-0000-0000-0000323D0000}"/>
    <cellStyle name="Note 9 2 6 3 12 2" xfId="15824" xr:uid="{00000000-0005-0000-0000-0000333D0000}"/>
    <cellStyle name="Note 9 2 6 3 13" xfId="15825" xr:uid="{00000000-0005-0000-0000-0000343D0000}"/>
    <cellStyle name="Note 9 2 6 3 13 2" xfId="15826" xr:uid="{00000000-0005-0000-0000-0000353D0000}"/>
    <cellStyle name="Note 9 2 6 3 14" xfId="15827" xr:uid="{00000000-0005-0000-0000-0000363D0000}"/>
    <cellStyle name="Note 9 2 6 3 14 2" xfId="15828" xr:uid="{00000000-0005-0000-0000-0000373D0000}"/>
    <cellStyle name="Note 9 2 6 3 15" xfId="15829" xr:uid="{00000000-0005-0000-0000-0000383D0000}"/>
    <cellStyle name="Note 9 2 6 3 15 2" xfId="15830" xr:uid="{00000000-0005-0000-0000-0000393D0000}"/>
    <cellStyle name="Note 9 2 6 3 16" xfId="15831" xr:uid="{00000000-0005-0000-0000-00003A3D0000}"/>
    <cellStyle name="Note 9 2 6 3 2" xfId="15832" xr:uid="{00000000-0005-0000-0000-00003B3D0000}"/>
    <cellStyle name="Note 9 2 6 3 2 2" xfId="15833" xr:uid="{00000000-0005-0000-0000-00003C3D0000}"/>
    <cellStyle name="Note 9 2 6 3 3" xfId="15834" xr:uid="{00000000-0005-0000-0000-00003D3D0000}"/>
    <cellStyle name="Note 9 2 6 3 3 2" xfId="15835" xr:uid="{00000000-0005-0000-0000-00003E3D0000}"/>
    <cellStyle name="Note 9 2 6 3 4" xfId="15836" xr:uid="{00000000-0005-0000-0000-00003F3D0000}"/>
    <cellStyle name="Note 9 2 6 3 4 2" xfId="15837" xr:uid="{00000000-0005-0000-0000-0000403D0000}"/>
    <cellStyle name="Note 9 2 6 3 5" xfId="15838" xr:uid="{00000000-0005-0000-0000-0000413D0000}"/>
    <cellStyle name="Note 9 2 6 3 5 2" xfId="15839" xr:uid="{00000000-0005-0000-0000-0000423D0000}"/>
    <cellStyle name="Note 9 2 6 3 6" xfId="15840" xr:uid="{00000000-0005-0000-0000-0000433D0000}"/>
    <cellStyle name="Note 9 2 6 3 6 2" xfId="15841" xr:uid="{00000000-0005-0000-0000-0000443D0000}"/>
    <cellStyle name="Note 9 2 6 3 7" xfId="15842" xr:uid="{00000000-0005-0000-0000-0000453D0000}"/>
    <cellStyle name="Note 9 2 6 3 7 2" xfId="15843" xr:uid="{00000000-0005-0000-0000-0000463D0000}"/>
    <cellStyle name="Note 9 2 6 3 8" xfId="15844" xr:uid="{00000000-0005-0000-0000-0000473D0000}"/>
    <cellStyle name="Note 9 2 6 3 8 2" xfId="15845" xr:uid="{00000000-0005-0000-0000-0000483D0000}"/>
    <cellStyle name="Note 9 2 6 3 9" xfId="15846" xr:uid="{00000000-0005-0000-0000-0000493D0000}"/>
    <cellStyle name="Note 9 2 6 3 9 2" xfId="15847" xr:uid="{00000000-0005-0000-0000-00004A3D0000}"/>
    <cellStyle name="Note 9 2 6 4" xfId="15848" xr:uid="{00000000-0005-0000-0000-00004B3D0000}"/>
    <cellStyle name="Note 9 2 6 4 10" xfId="15849" xr:uid="{00000000-0005-0000-0000-00004C3D0000}"/>
    <cellStyle name="Note 9 2 6 4 10 2" xfId="15850" xr:uid="{00000000-0005-0000-0000-00004D3D0000}"/>
    <cellStyle name="Note 9 2 6 4 11" xfId="15851" xr:uid="{00000000-0005-0000-0000-00004E3D0000}"/>
    <cellStyle name="Note 9 2 6 4 11 2" xfId="15852" xr:uid="{00000000-0005-0000-0000-00004F3D0000}"/>
    <cellStyle name="Note 9 2 6 4 12" xfId="15853" xr:uid="{00000000-0005-0000-0000-0000503D0000}"/>
    <cellStyle name="Note 9 2 6 4 12 2" xfId="15854" xr:uid="{00000000-0005-0000-0000-0000513D0000}"/>
    <cellStyle name="Note 9 2 6 4 13" xfId="15855" xr:uid="{00000000-0005-0000-0000-0000523D0000}"/>
    <cellStyle name="Note 9 2 6 4 13 2" xfId="15856" xr:uid="{00000000-0005-0000-0000-0000533D0000}"/>
    <cellStyle name="Note 9 2 6 4 14" xfId="15857" xr:uid="{00000000-0005-0000-0000-0000543D0000}"/>
    <cellStyle name="Note 9 2 6 4 14 2" xfId="15858" xr:uid="{00000000-0005-0000-0000-0000553D0000}"/>
    <cellStyle name="Note 9 2 6 4 15" xfId="15859" xr:uid="{00000000-0005-0000-0000-0000563D0000}"/>
    <cellStyle name="Note 9 2 6 4 15 2" xfId="15860" xr:uid="{00000000-0005-0000-0000-0000573D0000}"/>
    <cellStyle name="Note 9 2 6 4 16" xfId="15861" xr:uid="{00000000-0005-0000-0000-0000583D0000}"/>
    <cellStyle name="Note 9 2 6 4 2" xfId="15862" xr:uid="{00000000-0005-0000-0000-0000593D0000}"/>
    <cellStyle name="Note 9 2 6 4 2 2" xfId="15863" xr:uid="{00000000-0005-0000-0000-00005A3D0000}"/>
    <cellStyle name="Note 9 2 6 4 3" xfId="15864" xr:uid="{00000000-0005-0000-0000-00005B3D0000}"/>
    <cellStyle name="Note 9 2 6 4 3 2" xfId="15865" xr:uid="{00000000-0005-0000-0000-00005C3D0000}"/>
    <cellStyle name="Note 9 2 6 4 4" xfId="15866" xr:uid="{00000000-0005-0000-0000-00005D3D0000}"/>
    <cellStyle name="Note 9 2 6 4 4 2" xfId="15867" xr:uid="{00000000-0005-0000-0000-00005E3D0000}"/>
    <cellStyle name="Note 9 2 6 4 5" xfId="15868" xr:uid="{00000000-0005-0000-0000-00005F3D0000}"/>
    <cellStyle name="Note 9 2 6 4 5 2" xfId="15869" xr:uid="{00000000-0005-0000-0000-0000603D0000}"/>
    <cellStyle name="Note 9 2 6 4 6" xfId="15870" xr:uid="{00000000-0005-0000-0000-0000613D0000}"/>
    <cellStyle name="Note 9 2 6 4 6 2" xfId="15871" xr:uid="{00000000-0005-0000-0000-0000623D0000}"/>
    <cellStyle name="Note 9 2 6 4 7" xfId="15872" xr:uid="{00000000-0005-0000-0000-0000633D0000}"/>
    <cellStyle name="Note 9 2 6 4 7 2" xfId="15873" xr:uid="{00000000-0005-0000-0000-0000643D0000}"/>
    <cellStyle name="Note 9 2 6 4 8" xfId="15874" xr:uid="{00000000-0005-0000-0000-0000653D0000}"/>
    <cellStyle name="Note 9 2 6 4 8 2" xfId="15875" xr:uid="{00000000-0005-0000-0000-0000663D0000}"/>
    <cellStyle name="Note 9 2 6 4 9" xfId="15876" xr:uid="{00000000-0005-0000-0000-0000673D0000}"/>
    <cellStyle name="Note 9 2 6 4 9 2" xfId="15877" xr:uid="{00000000-0005-0000-0000-0000683D0000}"/>
    <cellStyle name="Note 9 2 6 5" xfId="15878" xr:uid="{00000000-0005-0000-0000-0000693D0000}"/>
    <cellStyle name="Note 9 2 6 5 10" xfId="15879" xr:uid="{00000000-0005-0000-0000-00006A3D0000}"/>
    <cellStyle name="Note 9 2 6 5 10 2" xfId="15880" xr:uid="{00000000-0005-0000-0000-00006B3D0000}"/>
    <cellStyle name="Note 9 2 6 5 11" xfId="15881" xr:uid="{00000000-0005-0000-0000-00006C3D0000}"/>
    <cellStyle name="Note 9 2 6 5 11 2" xfId="15882" xr:uid="{00000000-0005-0000-0000-00006D3D0000}"/>
    <cellStyle name="Note 9 2 6 5 12" xfId="15883" xr:uid="{00000000-0005-0000-0000-00006E3D0000}"/>
    <cellStyle name="Note 9 2 6 5 12 2" xfId="15884" xr:uid="{00000000-0005-0000-0000-00006F3D0000}"/>
    <cellStyle name="Note 9 2 6 5 13" xfId="15885" xr:uid="{00000000-0005-0000-0000-0000703D0000}"/>
    <cellStyle name="Note 9 2 6 5 13 2" xfId="15886" xr:uid="{00000000-0005-0000-0000-0000713D0000}"/>
    <cellStyle name="Note 9 2 6 5 14" xfId="15887" xr:uid="{00000000-0005-0000-0000-0000723D0000}"/>
    <cellStyle name="Note 9 2 6 5 14 2" xfId="15888" xr:uid="{00000000-0005-0000-0000-0000733D0000}"/>
    <cellStyle name="Note 9 2 6 5 15" xfId="15889" xr:uid="{00000000-0005-0000-0000-0000743D0000}"/>
    <cellStyle name="Note 9 2 6 5 2" xfId="15890" xr:uid="{00000000-0005-0000-0000-0000753D0000}"/>
    <cellStyle name="Note 9 2 6 5 2 2" xfId="15891" xr:uid="{00000000-0005-0000-0000-0000763D0000}"/>
    <cellStyle name="Note 9 2 6 5 3" xfId="15892" xr:uid="{00000000-0005-0000-0000-0000773D0000}"/>
    <cellStyle name="Note 9 2 6 5 3 2" xfId="15893" xr:uid="{00000000-0005-0000-0000-0000783D0000}"/>
    <cellStyle name="Note 9 2 6 5 4" xfId="15894" xr:uid="{00000000-0005-0000-0000-0000793D0000}"/>
    <cellStyle name="Note 9 2 6 5 4 2" xfId="15895" xr:uid="{00000000-0005-0000-0000-00007A3D0000}"/>
    <cellStyle name="Note 9 2 6 5 5" xfId="15896" xr:uid="{00000000-0005-0000-0000-00007B3D0000}"/>
    <cellStyle name="Note 9 2 6 5 5 2" xfId="15897" xr:uid="{00000000-0005-0000-0000-00007C3D0000}"/>
    <cellStyle name="Note 9 2 6 5 6" xfId="15898" xr:uid="{00000000-0005-0000-0000-00007D3D0000}"/>
    <cellStyle name="Note 9 2 6 5 6 2" xfId="15899" xr:uid="{00000000-0005-0000-0000-00007E3D0000}"/>
    <cellStyle name="Note 9 2 6 5 7" xfId="15900" xr:uid="{00000000-0005-0000-0000-00007F3D0000}"/>
    <cellStyle name="Note 9 2 6 5 7 2" xfId="15901" xr:uid="{00000000-0005-0000-0000-0000803D0000}"/>
    <cellStyle name="Note 9 2 6 5 8" xfId="15902" xr:uid="{00000000-0005-0000-0000-0000813D0000}"/>
    <cellStyle name="Note 9 2 6 5 8 2" xfId="15903" xr:uid="{00000000-0005-0000-0000-0000823D0000}"/>
    <cellStyle name="Note 9 2 6 5 9" xfId="15904" xr:uid="{00000000-0005-0000-0000-0000833D0000}"/>
    <cellStyle name="Note 9 2 6 5 9 2" xfId="15905" xr:uid="{00000000-0005-0000-0000-0000843D0000}"/>
    <cellStyle name="Note 9 2 6 6" xfId="15906" xr:uid="{00000000-0005-0000-0000-0000853D0000}"/>
    <cellStyle name="Note 9 2 6 6 2" xfId="15907" xr:uid="{00000000-0005-0000-0000-0000863D0000}"/>
    <cellStyle name="Note 9 2 6 7" xfId="15908" xr:uid="{00000000-0005-0000-0000-0000873D0000}"/>
    <cellStyle name="Note 9 2 6 7 2" xfId="15909" xr:uid="{00000000-0005-0000-0000-0000883D0000}"/>
    <cellStyle name="Note 9 2 6 8" xfId="15910" xr:uid="{00000000-0005-0000-0000-0000893D0000}"/>
    <cellStyle name="Note 9 2 6 8 2" xfId="15911" xr:uid="{00000000-0005-0000-0000-00008A3D0000}"/>
    <cellStyle name="Note 9 2 6 9" xfId="15912" xr:uid="{00000000-0005-0000-0000-00008B3D0000}"/>
    <cellStyle name="Note 9 2 6 9 2" xfId="15913" xr:uid="{00000000-0005-0000-0000-00008C3D0000}"/>
    <cellStyle name="Note 9 2 7" xfId="15914" xr:uid="{00000000-0005-0000-0000-00008D3D0000}"/>
    <cellStyle name="Note 9 2 7 10" xfId="15915" xr:uid="{00000000-0005-0000-0000-00008E3D0000}"/>
    <cellStyle name="Note 9 2 7 10 2" xfId="15916" xr:uid="{00000000-0005-0000-0000-00008F3D0000}"/>
    <cellStyle name="Note 9 2 7 11" xfId="15917" xr:uid="{00000000-0005-0000-0000-0000903D0000}"/>
    <cellStyle name="Note 9 2 7 11 2" xfId="15918" xr:uid="{00000000-0005-0000-0000-0000913D0000}"/>
    <cellStyle name="Note 9 2 7 12" xfId="15919" xr:uid="{00000000-0005-0000-0000-0000923D0000}"/>
    <cellStyle name="Note 9 2 7 12 2" xfId="15920" xr:uid="{00000000-0005-0000-0000-0000933D0000}"/>
    <cellStyle name="Note 9 2 7 13" xfId="15921" xr:uid="{00000000-0005-0000-0000-0000943D0000}"/>
    <cellStyle name="Note 9 2 7 13 2" xfId="15922" xr:uid="{00000000-0005-0000-0000-0000953D0000}"/>
    <cellStyle name="Note 9 2 7 14" xfId="15923" xr:uid="{00000000-0005-0000-0000-0000963D0000}"/>
    <cellStyle name="Note 9 2 7 14 2" xfId="15924" xr:uid="{00000000-0005-0000-0000-0000973D0000}"/>
    <cellStyle name="Note 9 2 7 15" xfId="15925" xr:uid="{00000000-0005-0000-0000-0000983D0000}"/>
    <cellStyle name="Note 9 2 7 15 2" xfId="15926" xr:uid="{00000000-0005-0000-0000-0000993D0000}"/>
    <cellStyle name="Note 9 2 7 16" xfId="15927" xr:uid="{00000000-0005-0000-0000-00009A3D0000}"/>
    <cellStyle name="Note 9 2 7 16 2" xfId="15928" xr:uid="{00000000-0005-0000-0000-00009B3D0000}"/>
    <cellStyle name="Note 9 2 7 17" xfId="15929" xr:uid="{00000000-0005-0000-0000-00009C3D0000}"/>
    <cellStyle name="Note 9 2 7 17 2" xfId="15930" xr:uid="{00000000-0005-0000-0000-00009D3D0000}"/>
    <cellStyle name="Note 9 2 7 18" xfId="15931" xr:uid="{00000000-0005-0000-0000-00009E3D0000}"/>
    <cellStyle name="Note 9 2 7 2" xfId="15932" xr:uid="{00000000-0005-0000-0000-00009F3D0000}"/>
    <cellStyle name="Note 9 2 7 2 10" xfId="15933" xr:uid="{00000000-0005-0000-0000-0000A03D0000}"/>
    <cellStyle name="Note 9 2 7 2 10 2" xfId="15934" xr:uid="{00000000-0005-0000-0000-0000A13D0000}"/>
    <cellStyle name="Note 9 2 7 2 11" xfId="15935" xr:uid="{00000000-0005-0000-0000-0000A23D0000}"/>
    <cellStyle name="Note 9 2 7 2 11 2" xfId="15936" xr:uid="{00000000-0005-0000-0000-0000A33D0000}"/>
    <cellStyle name="Note 9 2 7 2 12" xfId="15937" xr:uid="{00000000-0005-0000-0000-0000A43D0000}"/>
    <cellStyle name="Note 9 2 7 2 12 2" xfId="15938" xr:uid="{00000000-0005-0000-0000-0000A53D0000}"/>
    <cellStyle name="Note 9 2 7 2 13" xfId="15939" xr:uid="{00000000-0005-0000-0000-0000A63D0000}"/>
    <cellStyle name="Note 9 2 7 2 13 2" xfId="15940" xr:uid="{00000000-0005-0000-0000-0000A73D0000}"/>
    <cellStyle name="Note 9 2 7 2 14" xfId="15941" xr:uid="{00000000-0005-0000-0000-0000A83D0000}"/>
    <cellStyle name="Note 9 2 7 2 14 2" xfId="15942" xr:uid="{00000000-0005-0000-0000-0000A93D0000}"/>
    <cellStyle name="Note 9 2 7 2 15" xfId="15943" xr:uid="{00000000-0005-0000-0000-0000AA3D0000}"/>
    <cellStyle name="Note 9 2 7 2 15 2" xfId="15944" xr:uid="{00000000-0005-0000-0000-0000AB3D0000}"/>
    <cellStyle name="Note 9 2 7 2 16" xfId="15945" xr:uid="{00000000-0005-0000-0000-0000AC3D0000}"/>
    <cellStyle name="Note 9 2 7 2 16 2" xfId="15946" xr:uid="{00000000-0005-0000-0000-0000AD3D0000}"/>
    <cellStyle name="Note 9 2 7 2 17" xfId="15947" xr:uid="{00000000-0005-0000-0000-0000AE3D0000}"/>
    <cellStyle name="Note 9 2 7 2 17 2" xfId="15948" xr:uid="{00000000-0005-0000-0000-0000AF3D0000}"/>
    <cellStyle name="Note 9 2 7 2 18" xfId="15949" xr:uid="{00000000-0005-0000-0000-0000B03D0000}"/>
    <cellStyle name="Note 9 2 7 2 2" xfId="15950" xr:uid="{00000000-0005-0000-0000-0000B13D0000}"/>
    <cellStyle name="Note 9 2 7 2 2 2" xfId="15951" xr:uid="{00000000-0005-0000-0000-0000B23D0000}"/>
    <cellStyle name="Note 9 2 7 2 3" xfId="15952" xr:uid="{00000000-0005-0000-0000-0000B33D0000}"/>
    <cellStyle name="Note 9 2 7 2 3 2" xfId="15953" xr:uid="{00000000-0005-0000-0000-0000B43D0000}"/>
    <cellStyle name="Note 9 2 7 2 4" xfId="15954" xr:uid="{00000000-0005-0000-0000-0000B53D0000}"/>
    <cellStyle name="Note 9 2 7 2 4 2" xfId="15955" xr:uid="{00000000-0005-0000-0000-0000B63D0000}"/>
    <cellStyle name="Note 9 2 7 2 5" xfId="15956" xr:uid="{00000000-0005-0000-0000-0000B73D0000}"/>
    <cellStyle name="Note 9 2 7 2 5 2" xfId="15957" xr:uid="{00000000-0005-0000-0000-0000B83D0000}"/>
    <cellStyle name="Note 9 2 7 2 6" xfId="15958" xr:uid="{00000000-0005-0000-0000-0000B93D0000}"/>
    <cellStyle name="Note 9 2 7 2 6 2" xfId="15959" xr:uid="{00000000-0005-0000-0000-0000BA3D0000}"/>
    <cellStyle name="Note 9 2 7 2 7" xfId="15960" xr:uid="{00000000-0005-0000-0000-0000BB3D0000}"/>
    <cellStyle name="Note 9 2 7 2 7 2" xfId="15961" xr:uid="{00000000-0005-0000-0000-0000BC3D0000}"/>
    <cellStyle name="Note 9 2 7 2 8" xfId="15962" xr:uid="{00000000-0005-0000-0000-0000BD3D0000}"/>
    <cellStyle name="Note 9 2 7 2 8 2" xfId="15963" xr:uid="{00000000-0005-0000-0000-0000BE3D0000}"/>
    <cellStyle name="Note 9 2 7 2 9" xfId="15964" xr:uid="{00000000-0005-0000-0000-0000BF3D0000}"/>
    <cellStyle name="Note 9 2 7 2 9 2" xfId="15965" xr:uid="{00000000-0005-0000-0000-0000C03D0000}"/>
    <cellStyle name="Note 9 2 7 3" xfId="15966" xr:uid="{00000000-0005-0000-0000-0000C13D0000}"/>
    <cellStyle name="Note 9 2 7 3 10" xfId="15967" xr:uid="{00000000-0005-0000-0000-0000C23D0000}"/>
    <cellStyle name="Note 9 2 7 3 10 2" xfId="15968" xr:uid="{00000000-0005-0000-0000-0000C33D0000}"/>
    <cellStyle name="Note 9 2 7 3 11" xfId="15969" xr:uid="{00000000-0005-0000-0000-0000C43D0000}"/>
    <cellStyle name="Note 9 2 7 3 11 2" xfId="15970" xr:uid="{00000000-0005-0000-0000-0000C53D0000}"/>
    <cellStyle name="Note 9 2 7 3 12" xfId="15971" xr:uid="{00000000-0005-0000-0000-0000C63D0000}"/>
    <cellStyle name="Note 9 2 7 3 12 2" xfId="15972" xr:uid="{00000000-0005-0000-0000-0000C73D0000}"/>
    <cellStyle name="Note 9 2 7 3 13" xfId="15973" xr:uid="{00000000-0005-0000-0000-0000C83D0000}"/>
    <cellStyle name="Note 9 2 7 3 13 2" xfId="15974" xr:uid="{00000000-0005-0000-0000-0000C93D0000}"/>
    <cellStyle name="Note 9 2 7 3 14" xfId="15975" xr:uid="{00000000-0005-0000-0000-0000CA3D0000}"/>
    <cellStyle name="Note 9 2 7 3 14 2" xfId="15976" xr:uid="{00000000-0005-0000-0000-0000CB3D0000}"/>
    <cellStyle name="Note 9 2 7 3 15" xfId="15977" xr:uid="{00000000-0005-0000-0000-0000CC3D0000}"/>
    <cellStyle name="Note 9 2 7 3 15 2" xfId="15978" xr:uid="{00000000-0005-0000-0000-0000CD3D0000}"/>
    <cellStyle name="Note 9 2 7 3 16" xfId="15979" xr:uid="{00000000-0005-0000-0000-0000CE3D0000}"/>
    <cellStyle name="Note 9 2 7 3 2" xfId="15980" xr:uid="{00000000-0005-0000-0000-0000CF3D0000}"/>
    <cellStyle name="Note 9 2 7 3 2 2" xfId="15981" xr:uid="{00000000-0005-0000-0000-0000D03D0000}"/>
    <cellStyle name="Note 9 2 7 3 3" xfId="15982" xr:uid="{00000000-0005-0000-0000-0000D13D0000}"/>
    <cellStyle name="Note 9 2 7 3 3 2" xfId="15983" xr:uid="{00000000-0005-0000-0000-0000D23D0000}"/>
    <cellStyle name="Note 9 2 7 3 4" xfId="15984" xr:uid="{00000000-0005-0000-0000-0000D33D0000}"/>
    <cellStyle name="Note 9 2 7 3 4 2" xfId="15985" xr:uid="{00000000-0005-0000-0000-0000D43D0000}"/>
    <cellStyle name="Note 9 2 7 3 5" xfId="15986" xr:uid="{00000000-0005-0000-0000-0000D53D0000}"/>
    <cellStyle name="Note 9 2 7 3 5 2" xfId="15987" xr:uid="{00000000-0005-0000-0000-0000D63D0000}"/>
    <cellStyle name="Note 9 2 7 3 6" xfId="15988" xr:uid="{00000000-0005-0000-0000-0000D73D0000}"/>
    <cellStyle name="Note 9 2 7 3 6 2" xfId="15989" xr:uid="{00000000-0005-0000-0000-0000D83D0000}"/>
    <cellStyle name="Note 9 2 7 3 7" xfId="15990" xr:uid="{00000000-0005-0000-0000-0000D93D0000}"/>
    <cellStyle name="Note 9 2 7 3 7 2" xfId="15991" xr:uid="{00000000-0005-0000-0000-0000DA3D0000}"/>
    <cellStyle name="Note 9 2 7 3 8" xfId="15992" xr:uid="{00000000-0005-0000-0000-0000DB3D0000}"/>
    <cellStyle name="Note 9 2 7 3 8 2" xfId="15993" xr:uid="{00000000-0005-0000-0000-0000DC3D0000}"/>
    <cellStyle name="Note 9 2 7 3 9" xfId="15994" xr:uid="{00000000-0005-0000-0000-0000DD3D0000}"/>
    <cellStyle name="Note 9 2 7 3 9 2" xfId="15995" xr:uid="{00000000-0005-0000-0000-0000DE3D0000}"/>
    <cellStyle name="Note 9 2 7 4" xfId="15996" xr:uid="{00000000-0005-0000-0000-0000DF3D0000}"/>
    <cellStyle name="Note 9 2 7 4 10" xfId="15997" xr:uid="{00000000-0005-0000-0000-0000E03D0000}"/>
    <cellStyle name="Note 9 2 7 4 10 2" xfId="15998" xr:uid="{00000000-0005-0000-0000-0000E13D0000}"/>
    <cellStyle name="Note 9 2 7 4 11" xfId="15999" xr:uid="{00000000-0005-0000-0000-0000E23D0000}"/>
    <cellStyle name="Note 9 2 7 4 11 2" xfId="16000" xr:uid="{00000000-0005-0000-0000-0000E33D0000}"/>
    <cellStyle name="Note 9 2 7 4 12" xfId="16001" xr:uid="{00000000-0005-0000-0000-0000E43D0000}"/>
    <cellStyle name="Note 9 2 7 4 12 2" xfId="16002" xr:uid="{00000000-0005-0000-0000-0000E53D0000}"/>
    <cellStyle name="Note 9 2 7 4 13" xfId="16003" xr:uid="{00000000-0005-0000-0000-0000E63D0000}"/>
    <cellStyle name="Note 9 2 7 4 13 2" xfId="16004" xr:uid="{00000000-0005-0000-0000-0000E73D0000}"/>
    <cellStyle name="Note 9 2 7 4 14" xfId="16005" xr:uid="{00000000-0005-0000-0000-0000E83D0000}"/>
    <cellStyle name="Note 9 2 7 4 14 2" xfId="16006" xr:uid="{00000000-0005-0000-0000-0000E93D0000}"/>
    <cellStyle name="Note 9 2 7 4 15" xfId="16007" xr:uid="{00000000-0005-0000-0000-0000EA3D0000}"/>
    <cellStyle name="Note 9 2 7 4 15 2" xfId="16008" xr:uid="{00000000-0005-0000-0000-0000EB3D0000}"/>
    <cellStyle name="Note 9 2 7 4 16" xfId="16009" xr:uid="{00000000-0005-0000-0000-0000EC3D0000}"/>
    <cellStyle name="Note 9 2 7 4 2" xfId="16010" xr:uid="{00000000-0005-0000-0000-0000ED3D0000}"/>
    <cellStyle name="Note 9 2 7 4 2 2" xfId="16011" xr:uid="{00000000-0005-0000-0000-0000EE3D0000}"/>
    <cellStyle name="Note 9 2 7 4 3" xfId="16012" xr:uid="{00000000-0005-0000-0000-0000EF3D0000}"/>
    <cellStyle name="Note 9 2 7 4 3 2" xfId="16013" xr:uid="{00000000-0005-0000-0000-0000F03D0000}"/>
    <cellStyle name="Note 9 2 7 4 4" xfId="16014" xr:uid="{00000000-0005-0000-0000-0000F13D0000}"/>
    <cellStyle name="Note 9 2 7 4 4 2" xfId="16015" xr:uid="{00000000-0005-0000-0000-0000F23D0000}"/>
    <cellStyle name="Note 9 2 7 4 5" xfId="16016" xr:uid="{00000000-0005-0000-0000-0000F33D0000}"/>
    <cellStyle name="Note 9 2 7 4 5 2" xfId="16017" xr:uid="{00000000-0005-0000-0000-0000F43D0000}"/>
    <cellStyle name="Note 9 2 7 4 6" xfId="16018" xr:uid="{00000000-0005-0000-0000-0000F53D0000}"/>
    <cellStyle name="Note 9 2 7 4 6 2" xfId="16019" xr:uid="{00000000-0005-0000-0000-0000F63D0000}"/>
    <cellStyle name="Note 9 2 7 4 7" xfId="16020" xr:uid="{00000000-0005-0000-0000-0000F73D0000}"/>
    <cellStyle name="Note 9 2 7 4 7 2" xfId="16021" xr:uid="{00000000-0005-0000-0000-0000F83D0000}"/>
    <cellStyle name="Note 9 2 7 4 8" xfId="16022" xr:uid="{00000000-0005-0000-0000-0000F93D0000}"/>
    <cellStyle name="Note 9 2 7 4 8 2" xfId="16023" xr:uid="{00000000-0005-0000-0000-0000FA3D0000}"/>
    <cellStyle name="Note 9 2 7 4 9" xfId="16024" xr:uid="{00000000-0005-0000-0000-0000FB3D0000}"/>
    <cellStyle name="Note 9 2 7 4 9 2" xfId="16025" xr:uid="{00000000-0005-0000-0000-0000FC3D0000}"/>
    <cellStyle name="Note 9 2 7 5" xfId="16026" xr:uid="{00000000-0005-0000-0000-0000FD3D0000}"/>
    <cellStyle name="Note 9 2 7 5 10" xfId="16027" xr:uid="{00000000-0005-0000-0000-0000FE3D0000}"/>
    <cellStyle name="Note 9 2 7 5 10 2" xfId="16028" xr:uid="{00000000-0005-0000-0000-0000FF3D0000}"/>
    <cellStyle name="Note 9 2 7 5 11" xfId="16029" xr:uid="{00000000-0005-0000-0000-0000003E0000}"/>
    <cellStyle name="Note 9 2 7 5 11 2" xfId="16030" xr:uid="{00000000-0005-0000-0000-0000013E0000}"/>
    <cellStyle name="Note 9 2 7 5 12" xfId="16031" xr:uid="{00000000-0005-0000-0000-0000023E0000}"/>
    <cellStyle name="Note 9 2 7 5 12 2" xfId="16032" xr:uid="{00000000-0005-0000-0000-0000033E0000}"/>
    <cellStyle name="Note 9 2 7 5 13" xfId="16033" xr:uid="{00000000-0005-0000-0000-0000043E0000}"/>
    <cellStyle name="Note 9 2 7 5 13 2" xfId="16034" xr:uid="{00000000-0005-0000-0000-0000053E0000}"/>
    <cellStyle name="Note 9 2 7 5 14" xfId="16035" xr:uid="{00000000-0005-0000-0000-0000063E0000}"/>
    <cellStyle name="Note 9 2 7 5 2" xfId="16036" xr:uid="{00000000-0005-0000-0000-0000073E0000}"/>
    <cellStyle name="Note 9 2 7 5 2 2" xfId="16037" xr:uid="{00000000-0005-0000-0000-0000083E0000}"/>
    <cellStyle name="Note 9 2 7 5 3" xfId="16038" xr:uid="{00000000-0005-0000-0000-0000093E0000}"/>
    <cellStyle name="Note 9 2 7 5 3 2" xfId="16039" xr:uid="{00000000-0005-0000-0000-00000A3E0000}"/>
    <cellStyle name="Note 9 2 7 5 4" xfId="16040" xr:uid="{00000000-0005-0000-0000-00000B3E0000}"/>
    <cellStyle name="Note 9 2 7 5 4 2" xfId="16041" xr:uid="{00000000-0005-0000-0000-00000C3E0000}"/>
    <cellStyle name="Note 9 2 7 5 5" xfId="16042" xr:uid="{00000000-0005-0000-0000-00000D3E0000}"/>
    <cellStyle name="Note 9 2 7 5 5 2" xfId="16043" xr:uid="{00000000-0005-0000-0000-00000E3E0000}"/>
    <cellStyle name="Note 9 2 7 5 6" xfId="16044" xr:uid="{00000000-0005-0000-0000-00000F3E0000}"/>
    <cellStyle name="Note 9 2 7 5 6 2" xfId="16045" xr:uid="{00000000-0005-0000-0000-0000103E0000}"/>
    <cellStyle name="Note 9 2 7 5 7" xfId="16046" xr:uid="{00000000-0005-0000-0000-0000113E0000}"/>
    <cellStyle name="Note 9 2 7 5 7 2" xfId="16047" xr:uid="{00000000-0005-0000-0000-0000123E0000}"/>
    <cellStyle name="Note 9 2 7 5 8" xfId="16048" xr:uid="{00000000-0005-0000-0000-0000133E0000}"/>
    <cellStyle name="Note 9 2 7 5 8 2" xfId="16049" xr:uid="{00000000-0005-0000-0000-0000143E0000}"/>
    <cellStyle name="Note 9 2 7 5 9" xfId="16050" xr:uid="{00000000-0005-0000-0000-0000153E0000}"/>
    <cellStyle name="Note 9 2 7 5 9 2" xfId="16051" xr:uid="{00000000-0005-0000-0000-0000163E0000}"/>
    <cellStyle name="Note 9 2 7 6" xfId="16052" xr:uid="{00000000-0005-0000-0000-0000173E0000}"/>
    <cellStyle name="Note 9 2 7 6 2" xfId="16053" xr:uid="{00000000-0005-0000-0000-0000183E0000}"/>
    <cellStyle name="Note 9 2 7 7" xfId="16054" xr:uid="{00000000-0005-0000-0000-0000193E0000}"/>
    <cellStyle name="Note 9 2 7 7 2" xfId="16055" xr:uid="{00000000-0005-0000-0000-00001A3E0000}"/>
    <cellStyle name="Note 9 2 7 8" xfId="16056" xr:uid="{00000000-0005-0000-0000-00001B3E0000}"/>
    <cellStyle name="Note 9 2 7 8 2" xfId="16057" xr:uid="{00000000-0005-0000-0000-00001C3E0000}"/>
    <cellStyle name="Note 9 2 7 9" xfId="16058" xr:uid="{00000000-0005-0000-0000-00001D3E0000}"/>
    <cellStyle name="Note 9 2 7 9 2" xfId="16059" xr:uid="{00000000-0005-0000-0000-00001E3E0000}"/>
    <cellStyle name="Note 9 2 8" xfId="16060" xr:uid="{00000000-0005-0000-0000-00001F3E0000}"/>
    <cellStyle name="Note 9 2 8 10" xfId="16061" xr:uid="{00000000-0005-0000-0000-0000203E0000}"/>
    <cellStyle name="Note 9 2 8 10 2" xfId="16062" xr:uid="{00000000-0005-0000-0000-0000213E0000}"/>
    <cellStyle name="Note 9 2 8 11" xfId="16063" xr:uid="{00000000-0005-0000-0000-0000223E0000}"/>
    <cellStyle name="Note 9 2 8 11 2" xfId="16064" xr:uid="{00000000-0005-0000-0000-0000233E0000}"/>
    <cellStyle name="Note 9 2 8 12" xfId="16065" xr:uid="{00000000-0005-0000-0000-0000243E0000}"/>
    <cellStyle name="Note 9 2 8 12 2" xfId="16066" xr:uid="{00000000-0005-0000-0000-0000253E0000}"/>
    <cellStyle name="Note 9 2 8 13" xfId="16067" xr:uid="{00000000-0005-0000-0000-0000263E0000}"/>
    <cellStyle name="Note 9 2 8 13 2" xfId="16068" xr:uid="{00000000-0005-0000-0000-0000273E0000}"/>
    <cellStyle name="Note 9 2 8 14" xfId="16069" xr:uid="{00000000-0005-0000-0000-0000283E0000}"/>
    <cellStyle name="Note 9 2 8 14 2" xfId="16070" xr:uid="{00000000-0005-0000-0000-0000293E0000}"/>
    <cellStyle name="Note 9 2 8 15" xfId="16071" xr:uid="{00000000-0005-0000-0000-00002A3E0000}"/>
    <cellStyle name="Note 9 2 8 15 2" xfId="16072" xr:uid="{00000000-0005-0000-0000-00002B3E0000}"/>
    <cellStyle name="Note 9 2 8 16" xfId="16073" xr:uid="{00000000-0005-0000-0000-00002C3E0000}"/>
    <cellStyle name="Note 9 2 8 16 2" xfId="16074" xr:uid="{00000000-0005-0000-0000-00002D3E0000}"/>
    <cellStyle name="Note 9 2 8 17" xfId="16075" xr:uid="{00000000-0005-0000-0000-00002E3E0000}"/>
    <cellStyle name="Note 9 2 8 17 2" xfId="16076" xr:uid="{00000000-0005-0000-0000-00002F3E0000}"/>
    <cellStyle name="Note 9 2 8 18" xfId="16077" xr:uid="{00000000-0005-0000-0000-0000303E0000}"/>
    <cellStyle name="Note 9 2 8 2" xfId="16078" xr:uid="{00000000-0005-0000-0000-0000313E0000}"/>
    <cellStyle name="Note 9 2 8 2 10" xfId="16079" xr:uid="{00000000-0005-0000-0000-0000323E0000}"/>
    <cellStyle name="Note 9 2 8 2 10 2" xfId="16080" xr:uid="{00000000-0005-0000-0000-0000333E0000}"/>
    <cellStyle name="Note 9 2 8 2 11" xfId="16081" xr:uid="{00000000-0005-0000-0000-0000343E0000}"/>
    <cellStyle name="Note 9 2 8 2 11 2" xfId="16082" xr:uid="{00000000-0005-0000-0000-0000353E0000}"/>
    <cellStyle name="Note 9 2 8 2 12" xfId="16083" xr:uid="{00000000-0005-0000-0000-0000363E0000}"/>
    <cellStyle name="Note 9 2 8 2 12 2" xfId="16084" xr:uid="{00000000-0005-0000-0000-0000373E0000}"/>
    <cellStyle name="Note 9 2 8 2 13" xfId="16085" xr:uid="{00000000-0005-0000-0000-0000383E0000}"/>
    <cellStyle name="Note 9 2 8 2 13 2" xfId="16086" xr:uid="{00000000-0005-0000-0000-0000393E0000}"/>
    <cellStyle name="Note 9 2 8 2 14" xfId="16087" xr:uid="{00000000-0005-0000-0000-00003A3E0000}"/>
    <cellStyle name="Note 9 2 8 2 14 2" xfId="16088" xr:uid="{00000000-0005-0000-0000-00003B3E0000}"/>
    <cellStyle name="Note 9 2 8 2 15" xfId="16089" xr:uid="{00000000-0005-0000-0000-00003C3E0000}"/>
    <cellStyle name="Note 9 2 8 2 15 2" xfId="16090" xr:uid="{00000000-0005-0000-0000-00003D3E0000}"/>
    <cellStyle name="Note 9 2 8 2 16" xfId="16091" xr:uid="{00000000-0005-0000-0000-00003E3E0000}"/>
    <cellStyle name="Note 9 2 8 2 16 2" xfId="16092" xr:uid="{00000000-0005-0000-0000-00003F3E0000}"/>
    <cellStyle name="Note 9 2 8 2 17" xfId="16093" xr:uid="{00000000-0005-0000-0000-0000403E0000}"/>
    <cellStyle name="Note 9 2 8 2 17 2" xfId="16094" xr:uid="{00000000-0005-0000-0000-0000413E0000}"/>
    <cellStyle name="Note 9 2 8 2 18" xfId="16095" xr:uid="{00000000-0005-0000-0000-0000423E0000}"/>
    <cellStyle name="Note 9 2 8 2 2" xfId="16096" xr:uid="{00000000-0005-0000-0000-0000433E0000}"/>
    <cellStyle name="Note 9 2 8 2 2 2" xfId="16097" xr:uid="{00000000-0005-0000-0000-0000443E0000}"/>
    <cellStyle name="Note 9 2 8 2 3" xfId="16098" xr:uid="{00000000-0005-0000-0000-0000453E0000}"/>
    <cellStyle name="Note 9 2 8 2 3 2" xfId="16099" xr:uid="{00000000-0005-0000-0000-0000463E0000}"/>
    <cellStyle name="Note 9 2 8 2 4" xfId="16100" xr:uid="{00000000-0005-0000-0000-0000473E0000}"/>
    <cellStyle name="Note 9 2 8 2 4 2" xfId="16101" xr:uid="{00000000-0005-0000-0000-0000483E0000}"/>
    <cellStyle name="Note 9 2 8 2 5" xfId="16102" xr:uid="{00000000-0005-0000-0000-0000493E0000}"/>
    <cellStyle name="Note 9 2 8 2 5 2" xfId="16103" xr:uid="{00000000-0005-0000-0000-00004A3E0000}"/>
    <cellStyle name="Note 9 2 8 2 6" xfId="16104" xr:uid="{00000000-0005-0000-0000-00004B3E0000}"/>
    <cellStyle name="Note 9 2 8 2 6 2" xfId="16105" xr:uid="{00000000-0005-0000-0000-00004C3E0000}"/>
    <cellStyle name="Note 9 2 8 2 7" xfId="16106" xr:uid="{00000000-0005-0000-0000-00004D3E0000}"/>
    <cellStyle name="Note 9 2 8 2 7 2" xfId="16107" xr:uid="{00000000-0005-0000-0000-00004E3E0000}"/>
    <cellStyle name="Note 9 2 8 2 8" xfId="16108" xr:uid="{00000000-0005-0000-0000-00004F3E0000}"/>
    <cellStyle name="Note 9 2 8 2 8 2" xfId="16109" xr:uid="{00000000-0005-0000-0000-0000503E0000}"/>
    <cellStyle name="Note 9 2 8 2 9" xfId="16110" xr:uid="{00000000-0005-0000-0000-0000513E0000}"/>
    <cellStyle name="Note 9 2 8 2 9 2" xfId="16111" xr:uid="{00000000-0005-0000-0000-0000523E0000}"/>
    <cellStyle name="Note 9 2 8 3" xfId="16112" xr:uid="{00000000-0005-0000-0000-0000533E0000}"/>
    <cellStyle name="Note 9 2 8 3 10" xfId="16113" xr:uid="{00000000-0005-0000-0000-0000543E0000}"/>
    <cellStyle name="Note 9 2 8 3 10 2" xfId="16114" xr:uid="{00000000-0005-0000-0000-0000553E0000}"/>
    <cellStyle name="Note 9 2 8 3 11" xfId="16115" xr:uid="{00000000-0005-0000-0000-0000563E0000}"/>
    <cellStyle name="Note 9 2 8 3 11 2" xfId="16116" xr:uid="{00000000-0005-0000-0000-0000573E0000}"/>
    <cellStyle name="Note 9 2 8 3 12" xfId="16117" xr:uid="{00000000-0005-0000-0000-0000583E0000}"/>
    <cellStyle name="Note 9 2 8 3 12 2" xfId="16118" xr:uid="{00000000-0005-0000-0000-0000593E0000}"/>
    <cellStyle name="Note 9 2 8 3 13" xfId="16119" xr:uid="{00000000-0005-0000-0000-00005A3E0000}"/>
    <cellStyle name="Note 9 2 8 3 13 2" xfId="16120" xr:uid="{00000000-0005-0000-0000-00005B3E0000}"/>
    <cellStyle name="Note 9 2 8 3 14" xfId="16121" xr:uid="{00000000-0005-0000-0000-00005C3E0000}"/>
    <cellStyle name="Note 9 2 8 3 14 2" xfId="16122" xr:uid="{00000000-0005-0000-0000-00005D3E0000}"/>
    <cellStyle name="Note 9 2 8 3 15" xfId="16123" xr:uid="{00000000-0005-0000-0000-00005E3E0000}"/>
    <cellStyle name="Note 9 2 8 3 15 2" xfId="16124" xr:uid="{00000000-0005-0000-0000-00005F3E0000}"/>
    <cellStyle name="Note 9 2 8 3 16" xfId="16125" xr:uid="{00000000-0005-0000-0000-0000603E0000}"/>
    <cellStyle name="Note 9 2 8 3 2" xfId="16126" xr:uid="{00000000-0005-0000-0000-0000613E0000}"/>
    <cellStyle name="Note 9 2 8 3 2 2" xfId="16127" xr:uid="{00000000-0005-0000-0000-0000623E0000}"/>
    <cellStyle name="Note 9 2 8 3 3" xfId="16128" xr:uid="{00000000-0005-0000-0000-0000633E0000}"/>
    <cellStyle name="Note 9 2 8 3 3 2" xfId="16129" xr:uid="{00000000-0005-0000-0000-0000643E0000}"/>
    <cellStyle name="Note 9 2 8 3 4" xfId="16130" xr:uid="{00000000-0005-0000-0000-0000653E0000}"/>
    <cellStyle name="Note 9 2 8 3 4 2" xfId="16131" xr:uid="{00000000-0005-0000-0000-0000663E0000}"/>
    <cellStyle name="Note 9 2 8 3 5" xfId="16132" xr:uid="{00000000-0005-0000-0000-0000673E0000}"/>
    <cellStyle name="Note 9 2 8 3 5 2" xfId="16133" xr:uid="{00000000-0005-0000-0000-0000683E0000}"/>
    <cellStyle name="Note 9 2 8 3 6" xfId="16134" xr:uid="{00000000-0005-0000-0000-0000693E0000}"/>
    <cellStyle name="Note 9 2 8 3 6 2" xfId="16135" xr:uid="{00000000-0005-0000-0000-00006A3E0000}"/>
    <cellStyle name="Note 9 2 8 3 7" xfId="16136" xr:uid="{00000000-0005-0000-0000-00006B3E0000}"/>
    <cellStyle name="Note 9 2 8 3 7 2" xfId="16137" xr:uid="{00000000-0005-0000-0000-00006C3E0000}"/>
    <cellStyle name="Note 9 2 8 3 8" xfId="16138" xr:uid="{00000000-0005-0000-0000-00006D3E0000}"/>
    <cellStyle name="Note 9 2 8 3 8 2" xfId="16139" xr:uid="{00000000-0005-0000-0000-00006E3E0000}"/>
    <cellStyle name="Note 9 2 8 3 9" xfId="16140" xr:uid="{00000000-0005-0000-0000-00006F3E0000}"/>
    <cellStyle name="Note 9 2 8 3 9 2" xfId="16141" xr:uid="{00000000-0005-0000-0000-0000703E0000}"/>
    <cellStyle name="Note 9 2 8 4" xfId="16142" xr:uid="{00000000-0005-0000-0000-0000713E0000}"/>
    <cellStyle name="Note 9 2 8 4 10" xfId="16143" xr:uid="{00000000-0005-0000-0000-0000723E0000}"/>
    <cellStyle name="Note 9 2 8 4 10 2" xfId="16144" xr:uid="{00000000-0005-0000-0000-0000733E0000}"/>
    <cellStyle name="Note 9 2 8 4 11" xfId="16145" xr:uid="{00000000-0005-0000-0000-0000743E0000}"/>
    <cellStyle name="Note 9 2 8 4 11 2" xfId="16146" xr:uid="{00000000-0005-0000-0000-0000753E0000}"/>
    <cellStyle name="Note 9 2 8 4 12" xfId="16147" xr:uid="{00000000-0005-0000-0000-0000763E0000}"/>
    <cellStyle name="Note 9 2 8 4 12 2" xfId="16148" xr:uid="{00000000-0005-0000-0000-0000773E0000}"/>
    <cellStyle name="Note 9 2 8 4 13" xfId="16149" xr:uid="{00000000-0005-0000-0000-0000783E0000}"/>
    <cellStyle name="Note 9 2 8 4 13 2" xfId="16150" xr:uid="{00000000-0005-0000-0000-0000793E0000}"/>
    <cellStyle name="Note 9 2 8 4 14" xfId="16151" xr:uid="{00000000-0005-0000-0000-00007A3E0000}"/>
    <cellStyle name="Note 9 2 8 4 14 2" xfId="16152" xr:uid="{00000000-0005-0000-0000-00007B3E0000}"/>
    <cellStyle name="Note 9 2 8 4 15" xfId="16153" xr:uid="{00000000-0005-0000-0000-00007C3E0000}"/>
    <cellStyle name="Note 9 2 8 4 15 2" xfId="16154" xr:uid="{00000000-0005-0000-0000-00007D3E0000}"/>
    <cellStyle name="Note 9 2 8 4 16" xfId="16155" xr:uid="{00000000-0005-0000-0000-00007E3E0000}"/>
    <cellStyle name="Note 9 2 8 4 2" xfId="16156" xr:uid="{00000000-0005-0000-0000-00007F3E0000}"/>
    <cellStyle name="Note 9 2 8 4 2 2" xfId="16157" xr:uid="{00000000-0005-0000-0000-0000803E0000}"/>
    <cellStyle name="Note 9 2 8 4 3" xfId="16158" xr:uid="{00000000-0005-0000-0000-0000813E0000}"/>
    <cellStyle name="Note 9 2 8 4 3 2" xfId="16159" xr:uid="{00000000-0005-0000-0000-0000823E0000}"/>
    <cellStyle name="Note 9 2 8 4 4" xfId="16160" xr:uid="{00000000-0005-0000-0000-0000833E0000}"/>
    <cellStyle name="Note 9 2 8 4 4 2" xfId="16161" xr:uid="{00000000-0005-0000-0000-0000843E0000}"/>
    <cellStyle name="Note 9 2 8 4 5" xfId="16162" xr:uid="{00000000-0005-0000-0000-0000853E0000}"/>
    <cellStyle name="Note 9 2 8 4 5 2" xfId="16163" xr:uid="{00000000-0005-0000-0000-0000863E0000}"/>
    <cellStyle name="Note 9 2 8 4 6" xfId="16164" xr:uid="{00000000-0005-0000-0000-0000873E0000}"/>
    <cellStyle name="Note 9 2 8 4 6 2" xfId="16165" xr:uid="{00000000-0005-0000-0000-0000883E0000}"/>
    <cellStyle name="Note 9 2 8 4 7" xfId="16166" xr:uid="{00000000-0005-0000-0000-0000893E0000}"/>
    <cellStyle name="Note 9 2 8 4 7 2" xfId="16167" xr:uid="{00000000-0005-0000-0000-00008A3E0000}"/>
    <cellStyle name="Note 9 2 8 4 8" xfId="16168" xr:uid="{00000000-0005-0000-0000-00008B3E0000}"/>
    <cellStyle name="Note 9 2 8 4 8 2" xfId="16169" xr:uid="{00000000-0005-0000-0000-00008C3E0000}"/>
    <cellStyle name="Note 9 2 8 4 9" xfId="16170" xr:uid="{00000000-0005-0000-0000-00008D3E0000}"/>
    <cellStyle name="Note 9 2 8 4 9 2" xfId="16171" xr:uid="{00000000-0005-0000-0000-00008E3E0000}"/>
    <cellStyle name="Note 9 2 8 5" xfId="16172" xr:uid="{00000000-0005-0000-0000-00008F3E0000}"/>
    <cellStyle name="Note 9 2 8 5 10" xfId="16173" xr:uid="{00000000-0005-0000-0000-0000903E0000}"/>
    <cellStyle name="Note 9 2 8 5 10 2" xfId="16174" xr:uid="{00000000-0005-0000-0000-0000913E0000}"/>
    <cellStyle name="Note 9 2 8 5 11" xfId="16175" xr:uid="{00000000-0005-0000-0000-0000923E0000}"/>
    <cellStyle name="Note 9 2 8 5 11 2" xfId="16176" xr:uid="{00000000-0005-0000-0000-0000933E0000}"/>
    <cellStyle name="Note 9 2 8 5 12" xfId="16177" xr:uid="{00000000-0005-0000-0000-0000943E0000}"/>
    <cellStyle name="Note 9 2 8 5 12 2" xfId="16178" xr:uid="{00000000-0005-0000-0000-0000953E0000}"/>
    <cellStyle name="Note 9 2 8 5 13" xfId="16179" xr:uid="{00000000-0005-0000-0000-0000963E0000}"/>
    <cellStyle name="Note 9 2 8 5 13 2" xfId="16180" xr:uid="{00000000-0005-0000-0000-0000973E0000}"/>
    <cellStyle name="Note 9 2 8 5 14" xfId="16181" xr:uid="{00000000-0005-0000-0000-0000983E0000}"/>
    <cellStyle name="Note 9 2 8 5 2" xfId="16182" xr:uid="{00000000-0005-0000-0000-0000993E0000}"/>
    <cellStyle name="Note 9 2 8 5 2 2" xfId="16183" xr:uid="{00000000-0005-0000-0000-00009A3E0000}"/>
    <cellStyle name="Note 9 2 8 5 3" xfId="16184" xr:uid="{00000000-0005-0000-0000-00009B3E0000}"/>
    <cellStyle name="Note 9 2 8 5 3 2" xfId="16185" xr:uid="{00000000-0005-0000-0000-00009C3E0000}"/>
    <cellStyle name="Note 9 2 8 5 4" xfId="16186" xr:uid="{00000000-0005-0000-0000-00009D3E0000}"/>
    <cellStyle name="Note 9 2 8 5 4 2" xfId="16187" xr:uid="{00000000-0005-0000-0000-00009E3E0000}"/>
    <cellStyle name="Note 9 2 8 5 5" xfId="16188" xr:uid="{00000000-0005-0000-0000-00009F3E0000}"/>
    <cellStyle name="Note 9 2 8 5 5 2" xfId="16189" xr:uid="{00000000-0005-0000-0000-0000A03E0000}"/>
    <cellStyle name="Note 9 2 8 5 6" xfId="16190" xr:uid="{00000000-0005-0000-0000-0000A13E0000}"/>
    <cellStyle name="Note 9 2 8 5 6 2" xfId="16191" xr:uid="{00000000-0005-0000-0000-0000A23E0000}"/>
    <cellStyle name="Note 9 2 8 5 7" xfId="16192" xr:uid="{00000000-0005-0000-0000-0000A33E0000}"/>
    <cellStyle name="Note 9 2 8 5 7 2" xfId="16193" xr:uid="{00000000-0005-0000-0000-0000A43E0000}"/>
    <cellStyle name="Note 9 2 8 5 8" xfId="16194" xr:uid="{00000000-0005-0000-0000-0000A53E0000}"/>
    <cellStyle name="Note 9 2 8 5 8 2" xfId="16195" xr:uid="{00000000-0005-0000-0000-0000A63E0000}"/>
    <cellStyle name="Note 9 2 8 5 9" xfId="16196" xr:uid="{00000000-0005-0000-0000-0000A73E0000}"/>
    <cellStyle name="Note 9 2 8 5 9 2" xfId="16197" xr:uid="{00000000-0005-0000-0000-0000A83E0000}"/>
    <cellStyle name="Note 9 2 8 6" xfId="16198" xr:uid="{00000000-0005-0000-0000-0000A93E0000}"/>
    <cellStyle name="Note 9 2 8 6 2" xfId="16199" xr:uid="{00000000-0005-0000-0000-0000AA3E0000}"/>
    <cellStyle name="Note 9 2 8 7" xfId="16200" xr:uid="{00000000-0005-0000-0000-0000AB3E0000}"/>
    <cellStyle name="Note 9 2 8 7 2" xfId="16201" xr:uid="{00000000-0005-0000-0000-0000AC3E0000}"/>
    <cellStyle name="Note 9 2 8 8" xfId="16202" xr:uid="{00000000-0005-0000-0000-0000AD3E0000}"/>
    <cellStyle name="Note 9 2 8 8 2" xfId="16203" xr:uid="{00000000-0005-0000-0000-0000AE3E0000}"/>
    <cellStyle name="Note 9 2 8 9" xfId="16204" xr:uid="{00000000-0005-0000-0000-0000AF3E0000}"/>
    <cellStyle name="Note 9 2 8 9 2" xfId="16205" xr:uid="{00000000-0005-0000-0000-0000B03E0000}"/>
    <cellStyle name="Note 9 2 9" xfId="16206" xr:uid="{00000000-0005-0000-0000-0000B13E0000}"/>
    <cellStyle name="Note 9 2 9 10" xfId="16207" xr:uid="{00000000-0005-0000-0000-0000B23E0000}"/>
    <cellStyle name="Note 9 2 9 10 2" xfId="16208" xr:uid="{00000000-0005-0000-0000-0000B33E0000}"/>
    <cellStyle name="Note 9 2 9 11" xfId="16209" xr:uid="{00000000-0005-0000-0000-0000B43E0000}"/>
    <cellStyle name="Note 9 2 9 11 2" xfId="16210" xr:uid="{00000000-0005-0000-0000-0000B53E0000}"/>
    <cellStyle name="Note 9 2 9 12" xfId="16211" xr:uid="{00000000-0005-0000-0000-0000B63E0000}"/>
    <cellStyle name="Note 9 2 9 12 2" xfId="16212" xr:uid="{00000000-0005-0000-0000-0000B73E0000}"/>
    <cellStyle name="Note 9 2 9 13" xfId="16213" xr:uid="{00000000-0005-0000-0000-0000B83E0000}"/>
    <cellStyle name="Note 9 2 9 13 2" xfId="16214" xr:uid="{00000000-0005-0000-0000-0000B93E0000}"/>
    <cellStyle name="Note 9 2 9 14" xfId="16215" xr:uid="{00000000-0005-0000-0000-0000BA3E0000}"/>
    <cellStyle name="Note 9 2 9 14 2" xfId="16216" xr:uid="{00000000-0005-0000-0000-0000BB3E0000}"/>
    <cellStyle name="Note 9 2 9 15" xfId="16217" xr:uid="{00000000-0005-0000-0000-0000BC3E0000}"/>
    <cellStyle name="Note 9 2 9 15 2" xfId="16218" xr:uid="{00000000-0005-0000-0000-0000BD3E0000}"/>
    <cellStyle name="Note 9 2 9 16" xfId="16219" xr:uid="{00000000-0005-0000-0000-0000BE3E0000}"/>
    <cellStyle name="Note 9 2 9 16 2" xfId="16220" xr:uid="{00000000-0005-0000-0000-0000BF3E0000}"/>
    <cellStyle name="Note 9 2 9 17" xfId="16221" xr:uid="{00000000-0005-0000-0000-0000C03E0000}"/>
    <cellStyle name="Note 9 2 9 17 2" xfId="16222" xr:uid="{00000000-0005-0000-0000-0000C13E0000}"/>
    <cellStyle name="Note 9 2 9 18" xfId="16223" xr:uid="{00000000-0005-0000-0000-0000C23E0000}"/>
    <cellStyle name="Note 9 2 9 2" xfId="16224" xr:uid="{00000000-0005-0000-0000-0000C33E0000}"/>
    <cellStyle name="Note 9 2 9 2 2" xfId="16225" xr:uid="{00000000-0005-0000-0000-0000C43E0000}"/>
    <cellStyle name="Note 9 2 9 3" xfId="16226" xr:uid="{00000000-0005-0000-0000-0000C53E0000}"/>
    <cellStyle name="Note 9 2 9 3 2" xfId="16227" xr:uid="{00000000-0005-0000-0000-0000C63E0000}"/>
    <cellStyle name="Note 9 2 9 4" xfId="16228" xr:uid="{00000000-0005-0000-0000-0000C73E0000}"/>
    <cellStyle name="Note 9 2 9 4 2" xfId="16229" xr:uid="{00000000-0005-0000-0000-0000C83E0000}"/>
    <cellStyle name="Note 9 2 9 5" xfId="16230" xr:uid="{00000000-0005-0000-0000-0000C93E0000}"/>
    <cellStyle name="Note 9 2 9 5 2" xfId="16231" xr:uid="{00000000-0005-0000-0000-0000CA3E0000}"/>
    <cellStyle name="Note 9 2 9 6" xfId="16232" xr:uid="{00000000-0005-0000-0000-0000CB3E0000}"/>
    <cellStyle name="Note 9 2 9 6 2" xfId="16233" xr:uid="{00000000-0005-0000-0000-0000CC3E0000}"/>
    <cellStyle name="Note 9 2 9 7" xfId="16234" xr:uid="{00000000-0005-0000-0000-0000CD3E0000}"/>
    <cellStyle name="Note 9 2 9 7 2" xfId="16235" xr:uid="{00000000-0005-0000-0000-0000CE3E0000}"/>
    <cellStyle name="Note 9 2 9 8" xfId="16236" xr:uid="{00000000-0005-0000-0000-0000CF3E0000}"/>
    <cellStyle name="Note 9 2 9 8 2" xfId="16237" xr:uid="{00000000-0005-0000-0000-0000D03E0000}"/>
    <cellStyle name="Note 9 2 9 9" xfId="16238" xr:uid="{00000000-0005-0000-0000-0000D13E0000}"/>
    <cellStyle name="Note 9 2 9 9 2" xfId="16239" xr:uid="{00000000-0005-0000-0000-0000D23E0000}"/>
    <cellStyle name="Note 9 20" xfId="16240" xr:uid="{00000000-0005-0000-0000-0000D33E0000}"/>
    <cellStyle name="Note 9 20 2" xfId="16241" xr:uid="{00000000-0005-0000-0000-0000D43E0000}"/>
    <cellStyle name="Note 9 21" xfId="16242" xr:uid="{00000000-0005-0000-0000-0000D53E0000}"/>
    <cellStyle name="Note 9 21 2" xfId="16243" xr:uid="{00000000-0005-0000-0000-0000D63E0000}"/>
    <cellStyle name="Note 9 22" xfId="16244" xr:uid="{00000000-0005-0000-0000-0000D73E0000}"/>
    <cellStyle name="Note 9 22 2" xfId="16245" xr:uid="{00000000-0005-0000-0000-0000D83E0000}"/>
    <cellStyle name="Note 9 23" xfId="16246" xr:uid="{00000000-0005-0000-0000-0000D93E0000}"/>
    <cellStyle name="Note 9 23 2" xfId="16247" xr:uid="{00000000-0005-0000-0000-0000DA3E0000}"/>
    <cellStyle name="Note 9 24" xfId="16248" xr:uid="{00000000-0005-0000-0000-0000DB3E0000}"/>
    <cellStyle name="Note 9 24 2" xfId="16249" xr:uid="{00000000-0005-0000-0000-0000DC3E0000}"/>
    <cellStyle name="Note 9 25" xfId="16250" xr:uid="{00000000-0005-0000-0000-0000DD3E0000}"/>
    <cellStyle name="Note 9 25 2" xfId="16251" xr:uid="{00000000-0005-0000-0000-0000DE3E0000}"/>
    <cellStyle name="Note 9 26" xfId="16252" xr:uid="{00000000-0005-0000-0000-0000DF3E0000}"/>
    <cellStyle name="Note 9 26 2" xfId="16253" xr:uid="{00000000-0005-0000-0000-0000E03E0000}"/>
    <cellStyle name="Note 9 27" xfId="16254" xr:uid="{00000000-0005-0000-0000-0000E13E0000}"/>
    <cellStyle name="Note 9 27 2" xfId="16255" xr:uid="{00000000-0005-0000-0000-0000E23E0000}"/>
    <cellStyle name="Note 9 28" xfId="16256" xr:uid="{00000000-0005-0000-0000-0000E33E0000}"/>
    <cellStyle name="Note 9 3" xfId="16257" xr:uid="{00000000-0005-0000-0000-0000E43E0000}"/>
    <cellStyle name="Note 9 3 10" xfId="16258" xr:uid="{00000000-0005-0000-0000-0000E53E0000}"/>
    <cellStyle name="Note 9 3 10 2" xfId="16259" xr:uid="{00000000-0005-0000-0000-0000E63E0000}"/>
    <cellStyle name="Note 9 3 11" xfId="16260" xr:uid="{00000000-0005-0000-0000-0000E73E0000}"/>
    <cellStyle name="Note 9 3 11 2" xfId="16261" xr:uid="{00000000-0005-0000-0000-0000E83E0000}"/>
    <cellStyle name="Note 9 3 12" xfId="16262" xr:uid="{00000000-0005-0000-0000-0000E93E0000}"/>
    <cellStyle name="Note 9 3 12 2" xfId="16263" xr:uid="{00000000-0005-0000-0000-0000EA3E0000}"/>
    <cellStyle name="Note 9 3 13" xfId="16264" xr:uid="{00000000-0005-0000-0000-0000EB3E0000}"/>
    <cellStyle name="Note 9 3 13 2" xfId="16265" xr:uid="{00000000-0005-0000-0000-0000EC3E0000}"/>
    <cellStyle name="Note 9 3 14" xfId="16266" xr:uid="{00000000-0005-0000-0000-0000ED3E0000}"/>
    <cellStyle name="Note 9 3 14 2" xfId="16267" xr:uid="{00000000-0005-0000-0000-0000EE3E0000}"/>
    <cellStyle name="Note 9 3 15" xfId="16268" xr:uid="{00000000-0005-0000-0000-0000EF3E0000}"/>
    <cellStyle name="Note 9 3 15 2" xfId="16269" xr:uid="{00000000-0005-0000-0000-0000F03E0000}"/>
    <cellStyle name="Note 9 3 16" xfId="16270" xr:uid="{00000000-0005-0000-0000-0000F13E0000}"/>
    <cellStyle name="Note 9 3 16 2" xfId="16271" xr:uid="{00000000-0005-0000-0000-0000F23E0000}"/>
    <cellStyle name="Note 9 3 17" xfId="16272" xr:uid="{00000000-0005-0000-0000-0000F33E0000}"/>
    <cellStyle name="Note 9 3 17 2" xfId="16273" xr:uid="{00000000-0005-0000-0000-0000F43E0000}"/>
    <cellStyle name="Note 9 3 18" xfId="16274" xr:uid="{00000000-0005-0000-0000-0000F53E0000}"/>
    <cellStyle name="Note 9 3 18 2" xfId="16275" xr:uid="{00000000-0005-0000-0000-0000F63E0000}"/>
    <cellStyle name="Note 9 3 19" xfId="16276" xr:uid="{00000000-0005-0000-0000-0000F73E0000}"/>
    <cellStyle name="Note 9 3 19 2" xfId="16277" xr:uid="{00000000-0005-0000-0000-0000F83E0000}"/>
    <cellStyle name="Note 9 3 2" xfId="16278" xr:uid="{00000000-0005-0000-0000-0000F93E0000}"/>
    <cellStyle name="Note 9 3 2 10" xfId="16279" xr:uid="{00000000-0005-0000-0000-0000FA3E0000}"/>
    <cellStyle name="Note 9 3 2 10 2" xfId="16280" xr:uid="{00000000-0005-0000-0000-0000FB3E0000}"/>
    <cellStyle name="Note 9 3 2 11" xfId="16281" xr:uid="{00000000-0005-0000-0000-0000FC3E0000}"/>
    <cellStyle name="Note 9 3 2 11 2" xfId="16282" xr:uid="{00000000-0005-0000-0000-0000FD3E0000}"/>
    <cellStyle name="Note 9 3 2 12" xfId="16283" xr:uid="{00000000-0005-0000-0000-0000FE3E0000}"/>
    <cellStyle name="Note 9 3 2 12 2" xfId="16284" xr:uid="{00000000-0005-0000-0000-0000FF3E0000}"/>
    <cellStyle name="Note 9 3 2 13" xfId="16285" xr:uid="{00000000-0005-0000-0000-0000003F0000}"/>
    <cellStyle name="Note 9 3 2 13 2" xfId="16286" xr:uid="{00000000-0005-0000-0000-0000013F0000}"/>
    <cellStyle name="Note 9 3 2 14" xfId="16287" xr:uid="{00000000-0005-0000-0000-0000023F0000}"/>
    <cellStyle name="Note 9 3 2 14 2" xfId="16288" xr:uid="{00000000-0005-0000-0000-0000033F0000}"/>
    <cellStyle name="Note 9 3 2 15" xfId="16289" xr:uid="{00000000-0005-0000-0000-0000043F0000}"/>
    <cellStyle name="Note 9 3 2 15 2" xfId="16290" xr:uid="{00000000-0005-0000-0000-0000053F0000}"/>
    <cellStyle name="Note 9 3 2 16" xfId="16291" xr:uid="{00000000-0005-0000-0000-0000063F0000}"/>
    <cellStyle name="Note 9 3 2 16 2" xfId="16292" xr:uid="{00000000-0005-0000-0000-0000073F0000}"/>
    <cellStyle name="Note 9 3 2 17" xfId="16293" xr:uid="{00000000-0005-0000-0000-0000083F0000}"/>
    <cellStyle name="Note 9 3 2 17 2" xfId="16294" xr:uid="{00000000-0005-0000-0000-0000093F0000}"/>
    <cellStyle name="Note 9 3 2 18" xfId="16295" xr:uid="{00000000-0005-0000-0000-00000A3F0000}"/>
    <cellStyle name="Note 9 3 2 18 2" xfId="16296" xr:uid="{00000000-0005-0000-0000-00000B3F0000}"/>
    <cellStyle name="Note 9 3 2 19" xfId="16297" xr:uid="{00000000-0005-0000-0000-00000C3F0000}"/>
    <cellStyle name="Note 9 3 2 2" xfId="16298" xr:uid="{00000000-0005-0000-0000-00000D3F0000}"/>
    <cellStyle name="Note 9 3 2 2 2" xfId="16299" xr:uid="{00000000-0005-0000-0000-00000E3F0000}"/>
    <cellStyle name="Note 9 3 2 3" xfId="16300" xr:uid="{00000000-0005-0000-0000-00000F3F0000}"/>
    <cellStyle name="Note 9 3 2 3 2" xfId="16301" xr:uid="{00000000-0005-0000-0000-0000103F0000}"/>
    <cellStyle name="Note 9 3 2 4" xfId="16302" xr:uid="{00000000-0005-0000-0000-0000113F0000}"/>
    <cellStyle name="Note 9 3 2 4 2" xfId="16303" xr:uid="{00000000-0005-0000-0000-0000123F0000}"/>
    <cellStyle name="Note 9 3 2 5" xfId="16304" xr:uid="{00000000-0005-0000-0000-0000133F0000}"/>
    <cellStyle name="Note 9 3 2 5 2" xfId="16305" xr:uid="{00000000-0005-0000-0000-0000143F0000}"/>
    <cellStyle name="Note 9 3 2 6" xfId="16306" xr:uid="{00000000-0005-0000-0000-0000153F0000}"/>
    <cellStyle name="Note 9 3 2 6 2" xfId="16307" xr:uid="{00000000-0005-0000-0000-0000163F0000}"/>
    <cellStyle name="Note 9 3 2 7" xfId="16308" xr:uid="{00000000-0005-0000-0000-0000173F0000}"/>
    <cellStyle name="Note 9 3 2 7 2" xfId="16309" xr:uid="{00000000-0005-0000-0000-0000183F0000}"/>
    <cellStyle name="Note 9 3 2 8" xfId="16310" xr:uid="{00000000-0005-0000-0000-0000193F0000}"/>
    <cellStyle name="Note 9 3 2 8 2" xfId="16311" xr:uid="{00000000-0005-0000-0000-00001A3F0000}"/>
    <cellStyle name="Note 9 3 2 9" xfId="16312" xr:uid="{00000000-0005-0000-0000-00001B3F0000}"/>
    <cellStyle name="Note 9 3 2 9 2" xfId="16313" xr:uid="{00000000-0005-0000-0000-00001C3F0000}"/>
    <cellStyle name="Note 9 3 20" xfId="16314" xr:uid="{00000000-0005-0000-0000-00001D3F0000}"/>
    <cellStyle name="Note 9 3 3" xfId="16315" xr:uid="{00000000-0005-0000-0000-00001E3F0000}"/>
    <cellStyle name="Note 9 3 3 10" xfId="16316" xr:uid="{00000000-0005-0000-0000-00001F3F0000}"/>
    <cellStyle name="Note 9 3 3 10 2" xfId="16317" xr:uid="{00000000-0005-0000-0000-0000203F0000}"/>
    <cellStyle name="Note 9 3 3 11" xfId="16318" xr:uid="{00000000-0005-0000-0000-0000213F0000}"/>
    <cellStyle name="Note 9 3 3 11 2" xfId="16319" xr:uid="{00000000-0005-0000-0000-0000223F0000}"/>
    <cellStyle name="Note 9 3 3 12" xfId="16320" xr:uid="{00000000-0005-0000-0000-0000233F0000}"/>
    <cellStyle name="Note 9 3 3 12 2" xfId="16321" xr:uid="{00000000-0005-0000-0000-0000243F0000}"/>
    <cellStyle name="Note 9 3 3 13" xfId="16322" xr:uid="{00000000-0005-0000-0000-0000253F0000}"/>
    <cellStyle name="Note 9 3 3 13 2" xfId="16323" xr:uid="{00000000-0005-0000-0000-0000263F0000}"/>
    <cellStyle name="Note 9 3 3 14" xfId="16324" xr:uid="{00000000-0005-0000-0000-0000273F0000}"/>
    <cellStyle name="Note 9 3 3 14 2" xfId="16325" xr:uid="{00000000-0005-0000-0000-0000283F0000}"/>
    <cellStyle name="Note 9 3 3 15" xfId="16326" xr:uid="{00000000-0005-0000-0000-0000293F0000}"/>
    <cellStyle name="Note 9 3 3 15 2" xfId="16327" xr:uid="{00000000-0005-0000-0000-00002A3F0000}"/>
    <cellStyle name="Note 9 3 3 16" xfId="16328" xr:uid="{00000000-0005-0000-0000-00002B3F0000}"/>
    <cellStyle name="Note 9 3 3 16 2" xfId="16329" xr:uid="{00000000-0005-0000-0000-00002C3F0000}"/>
    <cellStyle name="Note 9 3 3 17" xfId="16330" xr:uid="{00000000-0005-0000-0000-00002D3F0000}"/>
    <cellStyle name="Note 9 3 3 17 2" xfId="16331" xr:uid="{00000000-0005-0000-0000-00002E3F0000}"/>
    <cellStyle name="Note 9 3 3 18" xfId="16332" xr:uid="{00000000-0005-0000-0000-00002F3F0000}"/>
    <cellStyle name="Note 9 3 3 18 2" xfId="16333" xr:uid="{00000000-0005-0000-0000-0000303F0000}"/>
    <cellStyle name="Note 9 3 3 19" xfId="16334" xr:uid="{00000000-0005-0000-0000-0000313F0000}"/>
    <cellStyle name="Note 9 3 3 2" xfId="16335" xr:uid="{00000000-0005-0000-0000-0000323F0000}"/>
    <cellStyle name="Note 9 3 3 2 2" xfId="16336" xr:uid="{00000000-0005-0000-0000-0000333F0000}"/>
    <cellStyle name="Note 9 3 3 3" xfId="16337" xr:uid="{00000000-0005-0000-0000-0000343F0000}"/>
    <cellStyle name="Note 9 3 3 3 2" xfId="16338" xr:uid="{00000000-0005-0000-0000-0000353F0000}"/>
    <cellStyle name="Note 9 3 3 4" xfId="16339" xr:uid="{00000000-0005-0000-0000-0000363F0000}"/>
    <cellStyle name="Note 9 3 3 4 2" xfId="16340" xr:uid="{00000000-0005-0000-0000-0000373F0000}"/>
    <cellStyle name="Note 9 3 3 5" xfId="16341" xr:uid="{00000000-0005-0000-0000-0000383F0000}"/>
    <cellStyle name="Note 9 3 3 5 2" xfId="16342" xr:uid="{00000000-0005-0000-0000-0000393F0000}"/>
    <cellStyle name="Note 9 3 3 6" xfId="16343" xr:uid="{00000000-0005-0000-0000-00003A3F0000}"/>
    <cellStyle name="Note 9 3 3 6 2" xfId="16344" xr:uid="{00000000-0005-0000-0000-00003B3F0000}"/>
    <cellStyle name="Note 9 3 3 7" xfId="16345" xr:uid="{00000000-0005-0000-0000-00003C3F0000}"/>
    <cellStyle name="Note 9 3 3 7 2" xfId="16346" xr:uid="{00000000-0005-0000-0000-00003D3F0000}"/>
    <cellStyle name="Note 9 3 3 8" xfId="16347" xr:uid="{00000000-0005-0000-0000-00003E3F0000}"/>
    <cellStyle name="Note 9 3 3 8 2" xfId="16348" xr:uid="{00000000-0005-0000-0000-00003F3F0000}"/>
    <cellStyle name="Note 9 3 3 9" xfId="16349" xr:uid="{00000000-0005-0000-0000-0000403F0000}"/>
    <cellStyle name="Note 9 3 3 9 2" xfId="16350" xr:uid="{00000000-0005-0000-0000-0000413F0000}"/>
    <cellStyle name="Note 9 3 4" xfId="16351" xr:uid="{00000000-0005-0000-0000-0000423F0000}"/>
    <cellStyle name="Note 9 3 4 10" xfId="16352" xr:uid="{00000000-0005-0000-0000-0000433F0000}"/>
    <cellStyle name="Note 9 3 4 10 2" xfId="16353" xr:uid="{00000000-0005-0000-0000-0000443F0000}"/>
    <cellStyle name="Note 9 3 4 11" xfId="16354" xr:uid="{00000000-0005-0000-0000-0000453F0000}"/>
    <cellStyle name="Note 9 3 4 11 2" xfId="16355" xr:uid="{00000000-0005-0000-0000-0000463F0000}"/>
    <cellStyle name="Note 9 3 4 12" xfId="16356" xr:uid="{00000000-0005-0000-0000-0000473F0000}"/>
    <cellStyle name="Note 9 3 4 12 2" xfId="16357" xr:uid="{00000000-0005-0000-0000-0000483F0000}"/>
    <cellStyle name="Note 9 3 4 13" xfId="16358" xr:uid="{00000000-0005-0000-0000-0000493F0000}"/>
    <cellStyle name="Note 9 3 4 13 2" xfId="16359" xr:uid="{00000000-0005-0000-0000-00004A3F0000}"/>
    <cellStyle name="Note 9 3 4 14" xfId="16360" xr:uid="{00000000-0005-0000-0000-00004B3F0000}"/>
    <cellStyle name="Note 9 3 4 14 2" xfId="16361" xr:uid="{00000000-0005-0000-0000-00004C3F0000}"/>
    <cellStyle name="Note 9 3 4 15" xfId="16362" xr:uid="{00000000-0005-0000-0000-00004D3F0000}"/>
    <cellStyle name="Note 9 3 4 15 2" xfId="16363" xr:uid="{00000000-0005-0000-0000-00004E3F0000}"/>
    <cellStyle name="Note 9 3 4 16" xfId="16364" xr:uid="{00000000-0005-0000-0000-00004F3F0000}"/>
    <cellStyle name="Note 9 3 4 2" xfId="16365" xr:uid="{00000000-0005-0000-0000-0000503F0000}"/>
    <cellStyle name="Note 9 3 4 2 2" xfId="16366" xr:uid="{00000000-0005-0000-0000-0000513F0000}"/>
    <cellStyle name="Note 9 3 4 3" xfId="16367" xr:uid="{00000000-0005-0000-0000-0000523F0000}"/>
    <cellStyle name="Note 9 3 4 3 2" xfId="16368" xr:uid="{00000000-0005-0000-0000-0000533F0000}"/>
    <cellStyle name="Note 9 3 4 4" xfId="16369" xr:uid="{00000000-0005-0000-0000-0000543F0000}"/>
    <cellStyle name="Note 9 3 4 4 2" xfId="16370" xr:uid="{00000000-0005-0000-0000-0000553F0000}"/>
    <cellStyle name="Note 9 3 4 5" xfId="16371" xr:uid="{00000000-0005-0000-0000-0000563F0000}"/>
    <cellStyle name="Note 9 3 4 5 2" xfId="16372" xr:uid="{00000000-0005-0000-0000-0000573F0000}"/>
    <cellStyle name="Note 9 3 4 6" xfId="16373" xr:uid="{00000000-0005-0000-0000-0000583F0000}"/>
    <cellStyle name="Note 9 3 4 6 2" xfId="16374" xr:uid="{00000000-0005-0000-0000-0000593F0000}"/>
    <cellStyle name="Note 9 3 4 7" xfId="16375" xr:uid="{00000000-0005-0000-0000-00005A3F0000}"/>
    <cellStyle name="Note 9 3 4 7 2" xfId="16376" xr:uid="{00000000-0005-0000-0000-00005B3F0000}"/>
    <cellStyle name="Note 9 3 4 8" xfId="16377" xr:uid="{00000000-0005-0000-0000-00005C3F0000}"/>
    <cellStyle name="Note 9 3 4 8 2" xfId="16378" xr:uid="{00000000-0005-0000-0000-00005D3F0000}"/>
    <cellStyle name="Note 9 3 4 9" xfId="16379" xr:uid="{00000000-0005-0000-0000-00005E3F0000}"/>
    <cellStyle name="Note 9 3 4 9 2" xfId="16380" xr:uid="{00000000-0005-0000-0000-00005F3F0000}"/>
    <cellStyle name="Note 9 3 5" xfId="16381" xr:uid="{00000000-0005-0000-0000-0000603F0000}"/>
    <cellStyle name="Note 9 3 5 10" xfId="16382" xr:uid="{00000000-0005-0000-0000-0000613F0000}"/>
    <cellStyle name="Note 9 3 5 10 2" xfId="16383" xr:uid="{00000000-0005-0000-0000-0000623F0000}"/>
    <cellStyle name="Note 9 3 5 11" xfId="16384" xr:uid="{00000000-0005-0000-0000-0000633F0000}"/>
    <cellStyle name="Note 9 3 5 11 2" xfId="16385" xr:uid="{00000000-0005-0000-0000-0000643F0000}"/>
    <cellStyle name="Note 9 3 5 12" xfId="16386" xr:uid="{00000000-0005-0000-0000-0000653F0000}"/>
    <cellStyle name="Note 9 3 5 12 2" xfId="16387" xr:uid="{00000000-0005-0000-0000-0000663F0000}"/>
    <cellStyle name="Note 9 3 5 13" xfId="16388" xr:uid="{00000000-0005-0000-0000-0000673F0000}"/>
    <cellStyle name="Note 9 3 5 13 2" xfId="16389" xr:uid="{00000000-0005-0000-0000-0000683F0000}"/>
    <cellStyle name="Note 9 3 5 14" xfId="16390" xr:uid="{00000000-0005-0000-0000-0000693F0000}"/>
    <cellStyle name="Note 9 3 5 14 2" xfId="16391" xr:uid="{00000000-0005-0000-0000-00006A3F0000}"/>
    <cellStyle name="Note 9 3 5 15" xfId="16392" xr:uid="{00000000-0005-0000-0000-00006B3F0000}"/>
    <cellStyle name="Note 9 3 5 15 2" xfId="16393" xr:uid="{00000000-0005-0000-0000-00006C3F0000}"/>
    <cellStyle name="Note 9 3 5 16" xfId="16394" xr:uid="{00000000-0005-0000-0000-00006D3F0000}"/>
    <cellStyle name="Note 9 3 5 2" xfId="16395" xr:uid="{00000000-0005-0000-0000-00006E3F0000}"/>
    <cellStyle name="Note 9 3 5 2 2" xfId="16396" xr:uid="{00000000-0005-0000-0000-00006F3F0000}"/>
    <cellStyle name="Note 9 3 5 3" xfId="16397" xr:uid="{00000000-0005-0000-0000-0000703F0000}"/>
    <cellStyle name="Note 9 3 5 3 2" xfId="16398" xr:uid="{00000000-0005-0000-0000-0000713F0000}"/>
    <cellStyle name="Note 9 3 5 4" xfId="16399" xr:uid="{00000000-0005-0000-0000-0000723F0000}"/>
    <cellStyle name="Note 9 3 5 4 2" xfId="16400" xr:uid="{00000000-0005-0000-0000-0000733F0000}"/>
    <cellStyle name="Note 9 3 5 5" xfId="16401" xr:uid="{00000000-0005-0000-0000-0000743F0000}"/>
    <cellStyle name="Note 9 3 5 5 2" xfId="16402" xr:uid="{00000000-0005-0000-0000-0000753F0000}"/>
    <cellStyle name="Note 9 3 5 6" xfId="16403" xr:uid="{00000000-0005-0000-0000-0000763F0000}"/>
    <cellStyle name="Note 9 3 5 6 2" xfId="16404" xr:uid="{00000000-0005-0000-0000-0000773F0000}"/>
    <cellStyle name="Note 9 3 5 7" xfId="16405" xr:uid="{00000000-0005-0000-0000-0000783F0000}"/>
    <cellStyle name="Note 9 3 5 7 2" xfId="16406" xr:uid="{00000000-0005-0000-0000-0000793F0000}"/>
    <cellStyle name="Note 9 3 5 8" xfId="16407" xr:uid="{00000000-0005-0000-0000-00007A3F0000}"/>
    <cellStyle name="Note 9 3 5 8 2" xfId="16408" xr:uid="{00000000-0005-0000-0000-00007B3F0000}"/>
    <cellStyle name="Note 9 3 5 9" xfId="16409" xr:uid="{00000000-0005-0000-0000-00007C3F0000}"/>
    <cellStyle name="Note 9 3 5 9 2" xfId="16410" xr:uid="{00000000-0005-0000-0000-00007D3F0000}"/>
    <cellStyle name="Note 9 3 6" xfId="16411" xr:uid="{00000000-0005-0000-0000-00007E3F0000}"/>
    <cellStyle name="Note 9 3 6 10" xfId="16412" xr:uid="{00000000-0005-0000-0000-00007F3F0000}"/>
    <cellStyle name="Note 9 3 6 10 2" xfId="16413" xr:uid="{00000000-0005-0000-0000-0000803F0000}"/>
    <cellStyle name="Note 9 3 6 11" xfId="16414" xr:uid="{00000000-0005-0000-0000-0000813F0000}"/>
    <cellStyle name="Note 9 3 6 11 2" xfId="16415" xr:uid="{00000000-0005-0000-0000-0000823F0000}"/>
    <cellStyle name="Note 9 3 6 12" xfId="16416" xr:uid="{00000000-0005-0000-0000-0000833F0000}"/>
    <cellStyle name="Note 9 3 6 12 2" xfId="16417" xr:uid="{00000000-0005-0000-0000-0000843F0000}"/>
    <cellStyle name="Note 9 3 6 13" xfId="16418" xr:uid="{00000000-0005-0000-0000-0000853F0000}"/>
    <cellStyle name="Note 9 3 6 13 2" xfId="16419" xr:uid="{00000000-0005-0000-0000-0000863F0000}"/>
    <cellStyle name="Note 9 3 6 14" xfId="16420" xr:uid="{00000000-0005-0000-0000-0000873F0000}"/>
    <cellStyle name="Note 9 3 6 14 2" xfId="16421" xr:uid="{00000000-0005-0000-0000-0000883F0000}"/>
    <cellStyle name="Note 9 3 6 15" xfId="16422" xr:uid="{00000000-0005-0000-0000-0000893F0000}"/>
    <cellStyle name="Note 9 3 6 2" xfId="16423" xr:uid="{00000000-0005-0000-0000-00008A3F0000}"/>
    <cellStyle name="Note 9 3 6 2 2" xfId="16424" xr:uid="{00000000-0005-0000-0000-00008B3F0000}"/>
    <cellStyle name="Note 9 3 6 3" xfId="16425" xr:uid="{00000000-0005-0000-0000-00008C3F0000}"/>
    <cellStyle name="Note 9 3 6 3 2" xfId="16426" xr:uid="{00000000-0005-0000-0000-00008D3F0000}"/>
    <cellStyle name="Note 9 3 6 4" xfId="16427" xr:uid="{00000000-0005-0000-0000-00008E3F0000}"/>
    <cellStyle name="Note 9 3 6 4 2" xfId="16428" xr:uid="{00000000-0005-0000-0000-00008F3F0000}"/>
    <cellStyle name="Note 9 3 6 5" xfId="16429" xr:uid="{00000000-0005-0000-0000-0000903F0000}"/>
    <cellStyle name="Note 9 3 6 5 2" xfId="16430" xr:uid="{00000000-0005-0000-0000-0000913F0000}"/>
    <cellStyle name="Note 9 3 6 6" xfId="16431" xr:uid="{00000000-0005-0000-0000-0000923F0000}"/>
    <cellStyle name="Note 9 3 6 6 2" xfId="16432" xr:uid="{00000000-0005-0000-0000-0000933F0000}"/>
    <cellStyle name="Note 9 3 6 7" xfId="16433" xr:uid="{00000000-0005-0000-0000-0000943F0000}"/>
    <cellStyle name="Note 9 3 6 7 2" xfId="16434" xr:uid="{00000000-0005-0000-0000-0000953F0000}"/>
    <cellStyle name="Note 9 3 6 8" xfId="16435" xr:uid="{00000000-0005-0000-0000-0000963F0000}"/>
    <cellStyle name="Note 9 3 6 8 2" xfId="16436" xr:uid="{00000000-0005-0000-0000-0000973F0000}"/>
    <cellStyle name="Note 9 3 6 9" xfId="16437" xr:uid="{00000000-0005-0000-0000-0000983F0000}"/>
    <cellStyle name="Note 9 3 6 9 2" xfId="16438" xr:uid="{00000000-0005-0000-0000-0000993F0000}"/>
    <cellStyle name="Note 9 3 7" xfId="16439" xr:uid="{00000000-0005-0000-0000-00009A3F0000}"/>
    <cellStyle name="Note 9 3 7 2" xfId="16440" xr:uid="{00000000-0005-0000-0000-00009B3F0000}"/>
    <cellStyle name="Note 9 3 8" xfId="16441" xr:uid="{00000000-0005-0000-0000-00009C3F0000}"/>
    <cellStyle name="Note 9 3 8 2" xfId="16442" xr:uid="{00000000-0005-0000-0000-00009D3F0000}"/>
    <cellStyle name="Note 9 3 9" xfId="16443" xr:uid="{00000000-0005-0000-0000-00009E3F0000}"/>
    <cellStyle name="Note 9 3 9 2" xfId="16444" xr:uid="{00000000-0005-0000-0000-00009F3F0000}"/>
    <cellStyle name="Note 9 4" xfId="16445" xr:uid="{00000000-0005-0000-0000-0000A03F0000}"/>
    <cellStyle name="Note 9 4 10" xfId="16446" xr:uid="{00000000-0005-0000-0000-0000A13F0000}"/>
    <cellStyle name="Note 9 4 10 2" xfId="16447" xr:uid="{00000000-0005-0000-0000-0000A23F0000}"/>
    <cellStyle name="Note 9 4 11" xfId="16448" xr:uid="{00000000-0005-0000-0000-0000A33F0000}"/>
    <cellStyle name="Note 9 4 11 2" xfId="16449" xr:uid="{00000000-0005-0000-0000-0000A43F0000}"/>
    <cellStyle name="Note 9 4 12" xfId="16450" xr:uid="{00000000-0005-0000-0000-0000A53F0000}"/>
    <cellStyle name="Note 9 4 12 2" xfId="16451" xr:uid="{00000000-0005-0000-0000-0000A63F0000}"/>
    <cellStyle name="Note 9 4 13" xfId="16452" xr:uid="{00000000-0005-0000-0000-0000A73F0000}"/>
    <cellStyle name="Note 9 4 13 2" xfId="16453" xr:uid="{00000000-0005-0000-0000-0000A83F0000}"/>
    <cellStyle name="Note 9 4 14" xfId="16454" xr:uid="{00000000-0005-0000-0000-0000A93F0000}"/>
    <cellStyle name="Note 9 4 14 2" xfId="16455" xr:uid="{00000000-0005-0000-0000-0000AA3F0000}"/>
    <cellStyle name="Note 9 4 15" xfId="16456" xr:uid="{00000000-0005-0000-0000-0000AB3F0000}"/>
    <cellStyle name="Note 9 4 15 2" xfId="16457" xr:uid="{00000000-0005-0000-0000-0000AC3F0000}"/>
    <cellStyle name="Note 9 4 16" xfId="16458" xr:uid="{00000000-0005-0000-0000-0000AD3F0000}"/>
    <cellStyle name="Note 9 4 16 2" xfId="16459" xr:uid="{00000000-0005-0000-0000-0000AE3F0000}"/>
    <cellStyle name="Note 9 4 17" xfId="16460" xr:uid="{00000000-0005-0000-0000-0000AF3F0000}"/>
    <cellStyle name="Note 9 4 17 2" xfId="16461" xr:uid="{00000000-0005-0000-0000-0000B03F0000}"/>
    <cellStyle name="Note 9 4 18" xfId="16462" xr:uid="{00000000-0005-0000-0000-0000B13F0000}"/>
    <cellStyle name="Note 9 4 18 2" xfId="16463" xr:uid="{00000000-0005-0000-0000-0000B23F0000}"/>
    <cellStyle name="Note 9 4 19" xfId="16464" xr:uid="{00000000-0005-0000-0000-0000B33F0000}"/>
    <cellStyle name="Note 9 4 19 2" xfId="16465" xr:uid="{00000000-0005-0000-0000-0000B43F0000}"/>
    <cellStyle name="Note 9 4 2" xfId="16466" xr:uid="{00000000-0005-0000-0000-0000B53F0000}"/>
    <cellStyle name="Note 9 4 2 10" xfId="16467" xr:uid="{00000000-0005-0000-0000-0000B63F0000}"/>
    <cellStyle name="Note 9 4 2 10 2" xfId="16468" xr:uid="{00000000-0005-0000-0000-0000B73F0000}"/>
    <cellStyle name="Note 9 4 2 11" xfId="16469" xr:uid="{00000000-0005-0000-0000-0000B83F0000}"/>
    <cellStyle name="Note 9 4 2 11 2" xfId="16470" xr:uid="{00000000-0005-0000-0000-0000B93F0000}"/>
    <cellStyle name="Note 9 4 2 12" xfId="16471" xr:uid="{00000000-0005-0000-0000-0000BA3F0000}"/>
    <cellStyle name="Note 9 4 2 12 2" xfId="16472" xr:uid="{00000000-0005-0000-0000-0000BB3F0000}"/>
    <cellStyle name="Note 9 4 2 13" xfId="16473" xr:uid="{00000000-0005-0000-0000-0000BC3F0000}"/>
    <cellStyle name="Note 9 4 2 13 2" xfId="16474" xr:uid="{00000000-0005-0000-0000-0000BD3F0000}"/>
    <cellStyle name="Note 9 4 2 14" xfId="16475" xr:uid="{00000000-0005-0000-0000-0000BE3F0000}"/>
    <cellStyle name="Note 9 4 2 14 2" xfId="16476" xr:uid="{00000000-0005-0000-0000-0000BF3F0000}"/>
    <cellStyle name="Note 9 4 2 15" xfId="16477" xr:uid="{00000000-0005-0000-0000-0000C03F0000}"/>
    <cellStyle name="Note 9 4 2 15 2" xfId="16478" xr:uid="{00000000-0005-0000-0000-0000C13F0000}"/>
    <cellStyle name="Note 9 4 2 16" xfId="16479" xr:uid="{00000000-0005-0000-0000-0000C23F0000}"/>
    <cellStyle name="Note 9 4 2 16 2" xfId="16480" xr:uid="{00000000-0005-0000-0000-0000C33F0000}"/>
    <cellStyle name="Note 9 4 2 17" xfId="16481" xr:uid="{00000000-0005-0000-0000-0000C43F0000}"/>
    <cellStyle name="Note 9 4 2 17 2" xfId="16482" xr:uid="{00000000-0005-0000-0000-0000C53F0000}"/>
    <cellStyle name="Note 9 4 2 18" xfId="16483" xr:uid="{00000000-0005-0000-0000-0000C63F0000}"/>
    <cellStyle name="Note 9 4 2 18 2" xfId="16484" xr:uid="{00000000-0005-0000-0000-0000C73F0000}"/>
    <cellStyle name="Note 9 4 2 19" xfId="16485" xr:uid="{00000000-0005-0000-0000-0000C83F0000}"/>
    <cellStyle name="Note 9 4 2 2" xfId="16486" xr:uid="{00000000-0005-0000-0000-0000C93F0000}"/>
    <cellStyle name="Note 9 4 2 2 2" xfId="16487" xr:uid="{00000000-0005-0000-0000-0000CA3F0000}"/>
    <cellStyle name="Note 9 4 2 3" xfId="16488" xr:uid="{00000000-0005-0000-0000-0000CB3F0000}"/>
    <cellStyle name="Note 9 4 2 3 2" xfId="16489" xr:uid="{00000000-0005-0000-0000-0000CC3F0000}"/>
    <cellStyle name="Note 9 4 2 4" xfId="16490" xr:uid="{00000000-0005-0000-0000-0000CD3F0000}"/>
    <cellStyle name="Note 9 4 2 4 2" xfId="16491" xr:uid="{00000000-0005-0000-0000-0000CE3F0000}"/>
    <cellStyle name="Note 9 4 2 5" xfId="16492" xr:uid="{00000000-0005-0000-0000-0000CF3F0000}"/>
    <cellStyle name="Note 9 4 2 5 2" xfId="16493" xr:uid="{00000000-0005-0000-0000-0000D03F0000}"/>
    <cellStyle name="Note 9 4 2 6" xfId="16494" xr:uid="{00000000-0005-0000-0000-0000D13F0000}"/>
    <cellStyle name="Note 9 4 2 6 2" xfId="16495" xr:uid="{00000000-0005-0000-0000-0000D23F0000}"/>
    <cellStyle name="Note 9 4 2 7" xfId="16496" xr:uid="{00000000-0005-0000-0000-0000D33F0000}"/>
    <cellStyle name="Note 9 4 2 7 2" xfId="16497" xr:uid="{00000000-0005-0000-0000-0000D43F0000}"/>
    <cellStyle name="Note 9 4 2 8" xfId="16498" xr:uid="{00000000-0005-0000-0000-0000D53F0000}"/>
    <cellStyle name="Note 9 4 2 8 2" xfId="16499" xr:uid="{00000000-0005-0000-0000-0000D63F0000}"/>
    <cellStyle name="Note 9 4 2 9" xfId="16500" xr:uid="{00000000-0005-0000-0000-0000D73F0000}"/>
    <cellStyle name="Note 9 4 2 9 2" xfId="16501" xr:uid="{00000000-0005-0000-0000-0000D83F0000}"/>
    <cellStyle name="Note 9 4 20" xfId="16502" xr:uid="{00000000-0005-0000-0000-0000D93F0000}"/>
    <cellStyle name="Note 9 4 3" xfId="16503" xr:uid="{00000000-0005-0000-0000-0000DA3F0000}"/>
    <cellStyle name="Note 9 4 3 10" xfId="16504" xr:uid="{00000000-0005-0000-0000-0000DB3F0000}"/>
    <cellStyle name="Note 9 4 3 10 2" xfId="16505" xr:uid="{00000000-0005-0000-0000-0000DC3F0000}"/>
    <cellStyle name="Note 9 4 3 11" xfId="16506" xr:uid="{00000000-0005-0000-0000-0000DD3F0000}"/>
    <cellStyle name="Note 9 4 3 11 2" xfId="16507" xr:uid="{00000000-0005-0000-0000-0000DE3F0000}"/>
    <cellStyle name="Note 9 4 3 12" xfId="16508" xr:uid="{00000000-0005-0000-0000-0000DF3F0000}"/>
    <cellStyle name="Note 9 4 3 12 2" xfId="16509" xr:uid="{00000000-0005-0000-0000-0000E03F0000}"/>
    <cellStyle name="Note 9 4 3 13" xfId="16510" xr:uid="{00000000-0005-0000-0000-0000E13F0000}"/>
    <cellStyle name="Note 9 4 3 13 2" xfId="16511" xr:uid="{00000000-0005-0000-0000-0000E23F0000}"/>
    <cellStyle name="Note 9 4 3 14" xfId="16512" xr:uid="{00000000-0005-0000-0000-0000E33F0000}"/>
    <cellStyle name="Note 9 4 3 14 2" xfId="16513" xr:uid="{00000000-0005-0000-0000-0000E43F0000}"/>
    <cellStyle name="Note 9 4 3 15" xfId="16514" xr:uid="{00000000-0005-0000-0000-0000E53F0000}"/>
    <cellStyle name="Note 9 4 3 15 2" xfId="16515" xr:uid="{00000000-0005-0000-0000-0000E63F0000}"/>
    <cellStyle name="Note 9 4 3 16" xfId="16516" xr:uid="{00000000-0005-0000-0000-0000E73F0000}"/>
    <cellStyle name="Note 9 4 3 16 2" xfId="16517" xr:uid="{00000000-0005-0000-0000-0000E83F0000}"/>
    <cellStyle name="Note 9 4 3 17" xfId="16518" xr:uid="{00000000-0005-0000-0000-0000E93F0000}"/>
    <cellStyle name="Note 9 4 3 17 2" xfId="16519" xr:uid="{00000000-0005-0000-0000-0000EA3F0000}"/>
    <cellStyle name="Note 9 4 3 18" xfId="16520" xr:uid="{00000000-0005-0000-0000-0000EB3F0000}"/>
    <cellStyle name="Note 9 4 3 18 2" xfId="16521" xr:uid="{00000000-0005-0000-0000-0000EC3F0000}"/>
    <cellStyle name="Note 9 4 3 19" xfId="16522" xr:uid="{00000000-0005-0000-0000-0000ED3F0000}"/>
    <cellStyle name="Note 9 4 3 2" xfId="16523" xr:uid="{00000000-0005-0000-0000-0000EE3F0000}"/>
    <cellStyle name="Note 9 4 3 2 2" xfId="16524" xr:uid="{00000000-0005-0000-0000-0000EF3F0000}"/>
    <cellStyle name="Note 9 4 3 3" xfId="16525" xr:uid="{00000000-0005-0000-0000-0000F03F0000}"/>
    <cellStyle name="Note 9 4 3 3 2" xfId="16526" xr:uid="{00000000-0005-0000-0000-0000F13F0000}"/>
    <cellStyle name="Note 9 4 3 4" xfId="16527" xr:uid="{00000000-0005-0000-0000-0000F23F0000}"/>
    <cellStyle name="Note 9 4 3 4 2" xfId="16528" xr:uid="{00000000-0005-0000-0000-0000F33F0000}"/>
    <cellStyle name="Note 9 4 3 5" xfId="16529" xr:uid="{00000000-0005-0000-0000-0000F43F0000}"/>
    <cellStyle name="Note 9 4 3 5 2" xfId="16530" xr:uid="{00000000-0005-0000-0000-0000F53F0000}"/>
    <cellStyle name="Note 9 4 3 6" xfId="16531" xr:uid="{00000000-0005-0000-0000-0000F63F0000}"/>
    <cellStyle name="Note 9 4 3 6 2" xfId="16532" xr:uid="{00000000-0005-0000-0000-0000F73F0000}"/>
    <cellStyle name="Note 9 4 3 7" xfId="16533" xr:uid="{00000000-0005-0000-0000-0000F83F0000}"/>
    <cellStyle name="Note 9 4 3 7 2" xfId="16534" xr:uid="{00000000-0005-0000-0000-0000F93F0000}"/>
    <cellStyle name="Note 9 4 3 8" xfId="16535" xr:uid="{00000000-0005-0000-0000-0000FA3F0000}"/>
    <cellStyle name="Note 9 4 3 8 2" xfId="16536" xr:uid="{00000000-0005-0000-0000-0000FB3F0000}"/>
    <cellStyle name="Note 9 4 3 9" xfId="16537" xr:uid="{00000000-0005-0000-0000-0000FC3F0000}"/>
    <cellStyle name="Note 9 4 3 9 2" xfId="16538" xr:uid="{00000000-0005-0000-0000-0000FD3F0000}"/>
    <cellStyle name="Note 9 4 4" xfId="16539" xr:uid="{00000000-0005-0000-0000-0000FE3F0000}"/>
    <cellStyle name="Note 9 4 4 10" xfId="16540" xr:uid="{00000000-0005-0000-0000-0000FF3F0000}"/>
    <cellStyle name="Note 9 4 4 10 2" xfId="16541" xr:uid="{00000000-0005-0000-0000-000000400000}"/>
    <cellStyle name="Note 9 4 4 11" xfId="16542" xr:uid="{00000000-0005-0000-0000-000001400000}"/>
    <cellStyle name="Note 9 4 4 11 2" xfId="16543" xr:uid="{00000000-0005-0000-0000-000002400000}"/>
    <cellStyle name="Note 9 4 4 12" xfId="16544" xr:uid="{00000000-0005-0000-0000-000003400000}"/>
    <cellStyle name="Note 9 4 4 12 2" xfId="16545" xr:uid="{00000000-0005-0000-0000-000004400000}"/>
    <cellStyle name="Note 9 4 4 13" xfId="16546" xr:uid="{00000000-0005-0000-0000-000005400000}"/>
    <cellStyle name="Note 9 4 4 13 2" xfId="16547" xr:uid="{00000000-0005-0000-0000-000006400000}"/>
    <cellStyle name="Note 9 4 4 14" xfId="16548" xr:uid="{00000000-0005-0000-0000-000007400000}"/>
    <cellStyle name="Note 9 4 4 14 2" xfId="16549" xr:uid="{00000000-0005-0000-0000-000008400000}"/>
    <cellStyle name="Note 9 4 4 15" xfId="16550" xr:uid="{00000000-0005-0000-0000-000009400000}"/>
    <cellStyle name="Note 9 4 4 15 2" xfId="16551" xr:uid="{00000000-0005-0000-0000-00000A400000}"/>
    <cellStyle name="Note 9 4 4 16" xfId="16552" xr:uid="{00000000-0005-0000-0000-00000B400000}"/>
    <cellStyle name="Note 9 4 4 2" xfId="16553" xr:uid="{00000000-0005-0000-0000-00000C400000}"/>
    <cellStyle name="Note 9 4 4 2 2" xfId="16554" xr:uid="{00000000-0005-0000-0000-00000D400000}"/>
    <cellStyle name="Note 9 4 4 3" xfId="16555" xr:uid="{00000000-0005-0000-0000-00000E400000}"/>
    <cellStyle name="Note 9 4 4 3 2" xfId="16556" xr:uid="{00000000-0005-0000-0000-00000F400000}"/>
    <cellStyle name="Note 9 4 4 4" xfId="16557" xr:uid="{00000000-0005-0000-0000-000010400000}"/>
    <cellStyle name="Note 9 4 4 4 2" xfId="16558" xr:uid="{00000000-0005-0000-0000-000011400000}"/>
    <cellStyle name="Note 9 4 4 5" xfId="16559" xr:uid="{00000000-0005-0000-0000-000012400000}"/>
    <cellStyle name="Note 9 4 4 5 2" xfId="16560" xr:uid="{00000000-0005-0000-0000-000013400000}"/>
    <cellStyle name="Note 9 4 4 6" xfId="16561" xr:uid="{00000000-0005-0000-0000-000014400000}"/>
    <cellStyle name="Note 9 4 4 6 2" xfId="16562" xr:uid="{00000000-0005-0000-0000-000015400000}"/>
    <cellStyle name="Note 9 4 4 7" xfId="16563" xr:uid="{00000000-0005-0000-0000-000016400000}"/>
    <cellStyle name="Note 9 4 4 7 2" xfId="16564" xr:uid="{00000000-0005-0000-0000-000017400000}"/>
    <cellStyle name="Note 9 4 4 8" xfId="16565" xr:uid="{00000000-0005-0000-0000-000018400000}"/>
    <cellStyle name="Note 9 4 4 8 2" xfId="16566" xr:uid="{00000000-0005-0000-0000-000019400000}"/>
    <cellStyle name="Note 9 4 4 9" xfId="16567" xr:uid="{00000000-0005-0000-0000-00001A400000}"/>
    <cellStyle name="Note 9 4 4 9 2" xfId="16568" xr:uid="{00000000-0005-0000-0000-00001B400000}"/>
    <cellStyle name="Note 9 4 5" xfId="16569" xr:uid="{00000000-0005-0000-0000-00001C400000}"/>
    <cellStyle name="Note 9 4 5 10" xfId="16570" xr:uid="{00000000-0005-0000-0000-00001D400000}"/>
    <cellStyle name="Note 9 4 5 10 2" xfId="16571" xr:uid="{00000000-0005-0000-0000-00001E400000}"/>
    <cellStyle name="Note 9 4 5 11" xfId="16572" xr:uid="{00000000-0005-0000-0000-00001F400000}"/>
    <cellStyle name="Note 9 4 5 11 2" xfId="16573" xr:uid="{00000000-0005-0000-0000-000020400000}"/>
    <cellStyle name="Note 9 4 5 12" xfId="16574" xr:uid="{00000000-0005-0000-0000-000021400000}"/>
    <cellStyle name="Note 9 4 5 12 2" xfId="16575" xr:uid="{00000000-0005-0000-0000-000022400000}"/>
    <cellStyle name="Note 9 4 5 13" xfId="16576" xr:uid="{00000000-0005-0000-0000-000023400000}"/>
    <cellStyle name="Note 9 4 5 13 2" xfId="16577" xr:uid="{00000000-0005-0000-0000-000024400000}"/>
    <cellStyle name="Note 9 4 5 14" xfId="16578" xr:uid="{00000000-0005-0000-0000-000025400000}"/>
    <cellStyle name="Note 9 4 5 14 2" xfId="16579" xr:uid="{00000000-0005-0000-0000-000026400000}"/>
    <cellStyle name="Note 9 4 5 15" xfId="16580" xr:uid="{00000000-0005-0000-0000-000027400000}"/>
    <cellStyle name="Note 9 4 5 15 2" xfId="16581" xr:uid="{00000000-0005-0000-0000-000028400000}"/>
    <cellStyle name="Note 9 4 5 16" xfId="16582" xr:uid="{00000000-0005-0000-0000-000029400000}"/>
    <cellStyle name="Note 9 4 5 2" xfId="16583" xr:uid="{00000000-0005-0000-0000-00002A400000}"/>
    <cellStyle name="Note 9 4 5 2 2" xfId="16584" xr:uid="{00000000-0005-0000-0000-00002B400000}"/>
    <cellStyle name="Note 9 4 5 3" xfId="16585" xr:uid="{00000000-0005-0000-0000-00002C400000}"/>
    <cellStyle name="Note 9 4 5 3 2" xfId="16586" xr:uid="{00000000-0005-0000-0000-00002D400000}"/>
    <cellStyle name="Note 9 4 5 4" xfId="16587" xr:uid="{00000000-0005-0000-0000-00002E400000}"/>
    <cellStyle name="Note 9 4 5 4 2" xfId="16588" xr:uid="{00000000-0005-0000-0000-00002F400000}"/>
    <cellStyle name="Note 9 4 5 5" xfId="16589" xr:uid="{00000000-0005-0000-0000-000030400000}"/>
    <cellStyle name="Note 9 4 5 5 2" xfId="16590" xr:uid="{00000000-0005-0000-0000-000031400000}"/>
    <cellStyle name="Note 9 4 5 6" xfId="16591" xr:uid="{00000000-0005-0000-0000-000032400000}"/>
    <cellStyle name="Note 9 4 5 6 2" xfId="16592" xr:uid="{00000000-0005-0000-0000-000033400000}"/>
    <cellStyle name="Note 9 4 5 7" xfId="16593" xr:uid="{00000000-0005-0000-0000-000034400000}"/>
    <cellStyle name="Note 9 4 5 7 2" xfId="16594" xr:uid="{00000000-0005-0000-0000-000035400000}"/>
    <cellStyle name="Note 9 4 5 8" xfId="16595" xr:uid="{00000000-0005-0000-0000-000036400000}"/>
    <cellStyle name="Note 9 4 5 8 2" xfId="16596" xr:uid="{00000000-0005-0000-0000-000037400000}"/>
    <cellStyle name="Note 9 4 5 9" xfId="16597" xr:uid="{00000000-0005-0000-0000-000038400000}"/>
    <cellStyle name="Note 9 4 5 9 2" xfId="16598" xr:uid="{00000000-0005-0000-0000-000039400000}"/>
    <cellStyle name="Note 9 4 6" xfId="16599" xr:uid="{00000000-0005-0000-0000-00003A400000}"/>
    <cellStyle name="Note 9 4 6 10" xfId="16600" xr:uid="{00000000-0005-0000-0000-00003B400000}"/>
    <cellStyle name="Note 9 4 6 10 2" xfId="16601" xr:uid="{00000000-0005-0000-0000-00003C400000}"/>
    <cellStyle name="Note 9 4 6 11" xfId="16602" xr:uid="{00000000-0005-0000-0000-00003D400000}"/>
    <cellStyle name="Note 9 4 6 11 2" xfId="16603" xr:uid="{00000000-0005-0000-0000-00003E400000}"/>
    <cellStyle name="Note 9 4 6 12" xfId="16604" xr:uid="{00000000-0005-0000-0000-00003F400000}"/>
    <cellStyle name="Note 9 4 6 12 2" xfId="16605" xr:uid="{00000000-0005-0000-0000-000040400000}"/>
    <cellStyle name="Note 9 4 6 13" xfId="16606" xr:uid="{00000000-0005-0000-0000-000041400000}"/>
    <cellStyle name="Note 9 4 6 13 2" xfId="16607" xr:uid="{00000000-0005-0000-0000-000042400000}"/>
    <cellStyle name="Note 9 4 6 14" xfId="16608" xr:uid="{00000000-0005-0000-0000-000043400000}"/>
    <cellStyle name="Note 9 4 6 14 2" xfId="16609" xr:uid="{00000000-0005-0000-0000-000044400000}"/>
    <cellStyle name="Note 9 4 6 15" xfId="16610" xr:uid="{00000000-0005-0000-0000-000045400000}"/>
    <cellStyle name="Note 9 4 6 2" xfId="16611" xr:uid="{00000000-0005-0000-0000-000046400000}"/>
    <cellStyle name="Note 9 4 6 2 2" xfId="16612" xr:uid="{00000000-0005-0000-0000-000047400000}"/>
    <cellStyle name="Note 9 4 6 3" xfId="16613" xr:uid="{00000000-0005-0000-0000-000048400000}"/>
    <cellStyle name="Note 9 4 6 3 2" xfId="16614" xr:uid="{00000000-0005-0000-0000-000049400000}"/>
    <cellStyle name="Note 9 4 6 4" xfId="16615" xr:uid="{00000000-0005-0000-0000-00004A400000}"/>
    <cellStyle name="Note 9 4 6 4 2" xfId="16616" xr:uid="{00000000-0005-0000-0000-00004B400000}"/>
    <cellStyle name="Note 9 4 6 5" xfId="16617" xr:uid="{00000000-0005-0000-0000-00004C400000}"/>
    <cellStyle name="Note 9 4 6 5 2" xfId="16618" xr:uid="{00000000-0005-0000-0000-00004D400000}"/>
    <cellStyle name="Note 9 4 6 6" xfId="16619" xr:uid="{00000000-0005-0000-0000-00004E400000}"/>
    <cellStyle name="Note 9 4 6 6 2" xfId="16620" xr:uid="{00000000-0005-0000-0000-00004F400000}"/>
    <cellStyle name="Note 9 4 6 7" xfId="16621" xr:uid="{00000000-0005-0000-0000-000050400000}"/>
    <cellStyle name="Note 9 4 6 7 2" xfId="16622" xr:uid="{00000000-0005-0000-0000-000051400000}"/>
    <cellStyle name="Note 9 4 6 8" xfId="16623" xr:uid="{00000000-0005-0000-0000-000052400000}"/>
    <cellStyle name="Note 9 4 6 8 2" xfId="16624" xr:uid="{00000000-0005-0000-0000-000053400000}"/>
    <cellStyle name="Note 9 4 6 9" xfId="16625" xr:uid="{00000000-0005-0000-0000-000054400000}"/>
    <cellStyle name="Note 9 4 6 9 2" xfId="16626" xr:uid="{00000000-0005-0000-0000-000055400000}"/>
    <cellStyle name="Note 9 4 7" xfId="16627" xr:uid="{00000000-0005-0000-0000-000056400000}"/>
    <cellStyle name="Note 9 4 7 2" xfId="16628" xr:uid="{00000000-0005-0000-0000-000057400000}"/>
    <cellStyle name="Note 9 4 8" xfId="16629" xr:uid="{00000000-0005-0000-0000-000058400000}"/>
    <cellStyle name="Note 9 4 8 2" xfId="16630" xr:uid="{00000000-0005-0000-0000-000059400000}"/>
    <cellStyle name="Note 9 4 9" xfId="16631" xr:uid="{00000000-0005-0000-0000-00005A400000}"/>
    <cellStyle name="Note 9 4 9 2" xfId="16632" xr:uid="{00000000-0005-0000-0000-00005B400000}"/>
    <cellStyle name="Note 9 5" xfId="16633" xr:uid="{00000000-0005-0000-0000-00005C400000}"/>
    <cellStyle name="Note 9 5 10" xfId="16634" xr:uid="{00000000-0005-0000-0000-00005D400000}"/>
    <cellStyle name="Note 9 5 10 2" xfId="16635" xr:uid="{00000000-0005-0000-0000-00005E400000}"/>
    <cellStyle name="Note 9 5 11" xfId="16636" xr:uid="{00000000-0005-0000-0000-00005F400000}"/>
    <cellStyle name="Note 9 5 11 2" xfId="16637" xr:uid="{00000000-0005-0000-0000-000060400000}"/>
    <cellStyle name="Note 9 5 12" xfId="16638" xr:uid="{00000000-0005-0000-0000-000061400000}"/>
    <cellStyle name="Note 9 5 12 2" xfId="16639" xr:uid="{00000000-0005-0000-0000-000062400000}"/>
    <cellStyle name="Note 9 5 13" xfId="16640" xr:uid="{00000000-0005-0000-0000-000063400000}"/>
    <cellStyle name="Note 9 5 13 2" xfId="16641" xr:uid="{00000000-0005-0000-0000-000064400000}"/>
    <cellStyle name="Note 9 5 14" xfId="16642" xr:uid="{00000000-0005-0000-0000-000065400000}"/>
    <cellStyle name="Note 9 5 14 2" xfId="16643" xr:uid="{00000000-0005-0000-0000-000066400000}"/>
    <cellStyle name="Note 9 5 15" xfId="16644" xr:uid="{00000000-0005-0000-0000-000067400000}"/>
    <cellStyle name="Note 9 5 15 2" xfId="16645" xr:uid="{00000000-0005-0000-0000-000068400000}"/>
    <cellStyle name="Note 9 5 16" xfId="16646" xr:uid="{00000000-0005-0000-0000-000069400000}"/>
    <cellStyle name="Note 9 5 16 2" xfId="16647" xr:uid="{00000000-0005-0000-0000-00006A400000}"/>
    <cellStyle name="Note 9 5 17" xfId="16648" xr:uid="{00000000-0005-0000-0000-00006B400000}"/>
    <cellStyle name="Note 9 5 17 2" xfId="16649" xr:uid="{00000000-0005-0000-0000-00006C400000}"/>
    <cellStyle name="Note 9 5 18" xfId="16650" xr:uid="{00000000-0005-0000-0000-00006D400000}"/>
    <cellStyle name="Note 9 5 18 2" xfId="16651" xr:uid="{00000000-0005-0000-0000-00006E400000}"/>
    <cellStyle name="Note 9 5 19" xfId="16652" xr:uid="{00000000-0005-0000-0000-00006F400000}"/>
    <cellStyle name="Note 9 5 19 2" xfId="16653" xr:uid="{00000000-0005-0000-0000-000070400000}"/>
    <cellStyle name="Note 9 5 2" xfId="16654" xr:uid="{00000000-0005-0000-0000-000071400000}"/>
    <cellStyle name="Note 9 5 2 10" xfId="16655" xr:uid="{00000000-0005-0000-0000-000072400000}"/>
    <cellStyle name="Note 9 5 2 10 2" xfId="16656" xr:uid="{00000000-0005-0000-0000-000073400000}"/>
    <cellStyle name="Note 9 5 2 11" xfId="16657" xr:uid="{00000000-0005-0000-0000-000074400000}"/>
    <cellStyle name="Note 9 5 2 11 2" xfId="16658" xr:uid="{00000000-0005-0000-0000-000075400000}"/>
    <cellStyle name="Note 9 5 2 12" xfId="16659" xr:uid="{00000000-0005-0000-0000-000076400000}"/>
    <cellStyle name="Note 9 5 2 12 2" xfId="16660" xr:uid="{00000000-0005-0000-0000-000077400000}"/>
    <cellStyle name="Note 9 5 2 13" xfId="16661" xr:uid="{00000000-0005-0000-0000-000078400000}"/>
    <cellStyle name="Note 9 5 2 13 2" xfId="16662" xr:uid="{00000000-0005-0000-0000-000079400000}"/>
    <cellStyle name="Note 9 5 2 14" xfId="16663" xr:uid="{00000000-0005-0000-0000-00007A400000}"/>
    <cellStyle name="Note 9 5 2 14 2" xfId="16664" xr:uid="{00000000-0005-0000-0000-00007B400000}"/>
    <cellStyle name="Note 9 5 2 15" xfId="16665" xr:uid="{00000000-0005-0000-0000-00007C400000}"/>
    <cellStyle name="Note 9 5 2 15 2" xfId="16666" xr:uid="{00000000-0005-0000-0000-00007D400000}"/>
    <cellStyle name="Note 9 5 2 16" xfId="16667" xr:uid="{00000000-0005-0000-0000-00007E400000}"/>
    <cellStyle name="Note 9 5 2 16 2" xfId="16668" xr:uid="{00000000-0005-0000-0000-00007F400000}"/>
    <cellStyle name="Note 9 5 2 17" xfId="16669" xr:uid="{00000000-0005-0000-0000-000080400000}"/>
    <cellStyle name="Note 9 5 2 17 2" xfId="16670" xr:uid="{00000000-0005-0000-0000-000081400000}"/>
    <cellStyle name="Note 9 5 2 18" xfId="16671" xr:uid="{00000000-0005-0000-0000-000082400000}"/>
    <cellStyle name="Note 9 5 2 18 2" xfId="16672" xr:uid="{00000000-0005-0000-0000-000083400000}"/>
    <cellStyle name="Note 9 5 2 19" xfId="16673" xr:uid="{00000000-0005-0000-0000-000084400000}"/>
    <cellStyle name="Note 9 5 2 2" xfId="16674" xr:uid="{00000000-0005-0000-0000-000085400000}"/>
    <cellStyle name="Note 9 5 2 2 2" xfId="16675" xr:uid="{00000000-0005-0000-0000-000086400000}"/>
    <cellStyle name="Note 9 5 2 3" xfId="16676" xr:uid="{00000000-0005-0000-0000-000087400000}"/>
    <cellStyle name="Note 9 5 2 3 2" xfId="16677" xr:uid="{00000000-0005-0000-0000-000088400000}"/>
    <cellStyle name="Note 9 5 2 4" xfId="16678" xr:uid="{00000000-0005-0000-0000-000089400000}"/>
    <cellStyle name="Note 9 5 2 4 2" xfId="16679" xr:uid="{00000000-0005-0000-0000-00008A400000}"/>
    <cellStyle name="Note 9 5 2 5" xfId="16680" xr:uid="{00000000-0005-0000-0000-00008B400000}"/>
    <cellStyle name="Note 9 5 2 5 2" xfId="16681" xr:uid="{00000000-0005-0000-0000-00008C400000}"/>
    <cellStyle name="Note 9 5 2 6" xfId="16682" xr:uid="{00000000-0005-0000-0000-00008D400000}"/>
    <cellStyle name="Note 9 5 2 6 2" xfId="16683" xr:uid="{00000000-0005-0000-0000-00008E400000}"/>
    <cellStyle name="Note 9 5 2 7" xfId="16684" xr:uid="{00000000-0005-0000-0000-00008F400000}"/>
    <cellStyle name="Note 9 5 2 7 2" xfId="16685" xr:uid="{00000000-0005-0000-0000-000090400000}"/>
    <cellStyle name="Note 9 5 2 8" xfId="16686" xr:uid="{00000000-0005-0000-0000-000091400000}"/>
    <cellStyle name="Note 9 5 2 8 2" xfId="16687" xr:uid="{00000000-0005-0000-0000-000092400000}"/>
    <cellStyle name="Note 9 5 2 9" xfId="16688" xr:uid="{00000000-0005-0000-0000-000093400000}"/>
    <cellStyle name="Note 9 5 2 9 2" xfId="16689" xr:uid="{00000000-0005-0000-0000-000094400000}"/>
    <cellStyle name="Note 9 5 20" xfId="16690" xr:uid="{00000000-0005-0000-0000-000095400000}"/>
    <cellStyle name="Note 9 5 3" xfId="16691" xr:uid="{00000000-0005-0000-0000-000096400000}"/>
    <cellStyle name="Note 9 5 3 10" xfId="16692" xr:uid="{00000000-0005-0000-0000-000097400000}"/>
    <cellStyle name="Note 9 5 3 10 2" xfId="16693" xr:uid="{00000000-0005-0000-0000-000098400000}"/>
    <cellStyle name="Note 9 5 3 11" xfId="16694" xr:uid="{00000000-0005-0000-0000-000099400000}"/>
    <cellStyle name="Note 9 5 3 11 2" xfId="16695" xr:uid="{00000000-0005-0000-0000-00009A400000}"/>
    <cellStyle name="Note 9 5 3 12" xfId="16696" xr:uid="{00000000-0005-0000-0000-00009B400000}"/>
    <cellStyle name="Note 9 5 3 12 2" xfId="16697" xr:uid="{00000000-0005-0000-0000-00009C400000}"/>
    <cellStyle name="Note 9 5 3 13" xfId="16698" xr:uid="{00000000-0005-0000-0000-00009D400000}"/>
    <cellStyle name="Note 9 5 3 13 2" xfId="16699" xr:uid="{00000000-0005-0000-0000-00009E400000}"/>
    <cellStyle name="Note 9 5 3 14" xfId="16700" xr:uid="{00000000-0005-0000-0000-00009F400000}"/>
    <cellStyle name="Note 9 5 3 14 2" xfId="16701" xr:uid="{00000000-0005-0000-0000-0000A0400000}"/>
    <cellStyle name="Note 9 5 3 15" xfId="16702" xr:uid="{00000000-0005-0000-0000-0000A1400000}"/>
    <cellStyle name="Note 9 5 3 15 2" xfId="16703" xr:uid="{00000000-0005-0000-0000-0000A2400000}"/>
    <cellStyle name="Note 9 5 3 16" xfId="16704" xr:uid="{00000000-0005-0000-0000-0000A3400000}"/>
    <cellStyle name="Note 9 5 3 16 2" xfId="16705" xr:uid="{00000000-0005-0000-0000-0000A4400000}"/>
    <cellStyle name="Note 9 5 3 17" xfId="16706" xr:uid="{00000000-0005-0000-0000-0000A5400000}"/>
    <cellStyle name="Note 9 5 3 17 2" xfId="16707" xr:uid="{00000000-0005-0000-0000-0000A6400000}"/>
    <cellStyle name="Note 9 5 3 18" xfId="16708" xr:uid="{00000000-0005-0000-0000-0000A7400000}"/>
    <cellStyle name="Note 9 5 3 2" xfId="16709" xr:uid="{00000000-0005-0000-0000-0000A8400000}"/>
    <cellStyle name="Note 9 5 3 2 2" xfId="16710" xr:uid="{00000000-0005-0000-0000-0000A9400000}"/>
    <cellStyle name="Note 9 5 3 3" xfId="16711" xr:uid="{00000000-0005-0000-0000-0000AA400000}"/>
    <cellStyle name="Note 9 5 3 3 2" xfId="16712" xr:uid="{00000000-0005-0000-0000-0000AB400000}"/>
    <cellStyle name="Note 9 5 3 4" xfId="16713" xr:uid="{00000000-0005-0000-0000-0000AC400000}"/>
    <cellStyle name="Note 9 5 3 4 2" xfId="16714" xr:uid="{00000000-0005-0000-0000-0000AD400000}"/>
    <cellStyle name="Note 9 5 3 5" xfId="16715" xr:uid="{00000000-0005-0000-0000-0000AE400000}"/>
    <cellStyle name="Note 9 5 3 5 2" xfId="16716" xr:uid="{00000000-0005-0000-0000-0000AF400000}"/>
    <cellStyle name="Note 9 5 3 6" xfId="16717" xr:uid="{00000000-0005-0000-0000-0000B0400000}"/>
    <cellStyle name="Note 9 5 3 6 2" xfId="16718" xr:uid="{00000000-0005-0000-0000-0000B1400000}"/>
    <cellStyle name="Note 9 5 3 7" xfId="16719" xr:uid="{00000000-0005-0000-0000-0000B2400000}"/>
    <cellStyle name="Note 9 5 3 7 2" xfId="16720" xr:uid="{00000000-0005-0000-0000-0000B3400000}"/>
    <cellStyle name="Note 9 5 3 8" xfId="16721" xr:uid="{00000000-0005-0000-0000-0000B4400000}"/>
    <cellStyle name="Note 9 5 3 8 2" xfId="16722" xr:uid="{00000000-0005-0000-0000-0000B5400000}"/>
    <cellStyle name="Note 9 5 3 9" xfId="16723" xr:uid="{00000000-0005-0000-0000-0000B6400000}"/>
    <cellStyle name="Note 9 5 3 9 2" xfId="16724" xr:uid="{00000000-0005-0000-0000-0000B7400000}"/>
    <cellStyle name="Note 9 5 4" xfId="16725" xr:uid="{00000000-0005-0000-0000-0000B8400000}"/>
    <cellStyle name="Note 9 5 4 10" xfId="16726" xr:uid="{00000000-0005-0000-0000-0000B9400000}"/>
    <cellStyle name="Note 9 5 4 10 2" xfId="16727" xr:uid="{00000000-0005-0000-0000-0000BA400000}"/>
    <cellStyle name="Note 9 5 4 11" xfId="16728" xr:uid="{00000000-0005-0000-0000-0000BB400000}"/>
    <cellStyle name="Note 9 5 4 11 2" xfId="16729" xr:uid="{00000000-0005-0000-0000-0000BC400000}"/>
    <cellStyle name="Note 9 5 4 12" xfId="16730" xr:uid="{00000000-0005-0000-0000-0000BD400000}"/>
    <cellStyle name="Note 9 5 4 12 2" xfId="16731" xr:uid="{00000000-0005-0000-0000-0000BE400000}"/>
    <cellStyle name="Note 9 5 4 13" xfId="16732" xr:uid="{00000000-0005-0000-0000-0000BF400000}"/>
    <cellStyle name="Note 9 5 4 13 2" xfId="16733" xr:uid="{00000000-0005-0000-0000-0000C0400000}"/>
    <cellStyle name="Note 9 5 4 14" xfId="16734" xr:uid="{00000000-0005-0000-0000-0000C1400000}"/>
    <cellStyle name="Note 9 5 4 14 2" xfId="16735" xr:uid="{00000000-0005-0000-0000-0000C2400000}"/>
    <cellStyle name="Note 9 5 4 15" xfId="16736" xr:uid="{00000000-0005-0000-0000-0000C3400000}"/>
    <cellStyle name="Note 9 5 4 15 2" xfId="16737" xr:uid="{00000000-0005-0000-0000-0000C4400000}"/>
    <cellStyle name="Note 9 5 4 16" xfId="16738" xr:uid="{00000000-0005-0000-0000-0000C5400000}"/>
    <cellStyle name="Note 9 5 4 2" xfId="16739" xr:uid="{00000000-0005-0000-0000-0000C6400000}"/>
    <cellStyle name="Note 9 5 4 2 2" xfId="16740" xr:uid="{00000000-0005-0000-0000-0000C7400000}"/>
    <cellStyle name="Note 9 5 4 3" xfId="16741" xr:uid="{00000000-0005-0000-0000-0000C8400000}"/>
    <cellStyle name="Note 9 5 4 3 2" xfId="16742" xr:uid="{00000000-0005-0000-0000-0000C9400000}"/>
    <cellStyle name="Note 9 5 4 4" xfId="16743" xr:uid="{00000000-0005-0000-0000-0000CA400000}"/>
    <cellStyle name="Note 9 5 4 4 2" xfId="16744" xr:uid="{00000000-0005-0000-0000-0000CB400000}"/>
    <cellStyle name="Note 9 5 4 5" xfId="16745" xr:uid="{00000000-0005-0000-0000-0000CC400000}"/>
    <cellStyle name="Note 9 5 4 5 2" xfId="16746" xr:uid="{00000000-0005-0000-0000-0000CD400000}"/>
    <cellStyle name="Note 9 5 4 6" xfId="16747" xr:uid="{00000000-0005-0000-0000-0000CE400000}"/>
    <cellStyle name="Note 9 5 4 6 2" xfId="16748" xr:uid="{00000000-0005-0000-0000-0000CF400000}"/>
    <cellStyle name="Note 9 5 4 7" xfId="16749" xr:uid="{00000000-0005-0000-0000-0000D0400000}"/>
    <cellStyle name="Note 9 5 4 7 2" xfId="16750" xr:uid="{00000000-0005-0000-0000-0000D1400000}"/>
    <cellStyle name="Note 9 5 4 8" xfId="16751" xr:uid="{00000000-0005-0000-0000-0000D2400000}"/>
    <cellStyle name="Note 9 5 4 8 2" xfId="16752" xr:uid="{00000000-0005-0000-0000-0000D3400000}"/>
    <cellStyle name="Note 9 5 4 9" xfId="16753" xr:uid="{00000000-0005-0000-0000-0000D4400000}"/>
    <cellStyle name="Note 9 5 4 9 2" xfId="16754" xr:uid="{00000000-0005-0000-0000-0000D5400000}"/>
    <cellStyle name="Note 9 5 5" xfId="16755" xr:uid="{00000000-0005-0000-0000-0000D6400000}"/>
    <cellStyle name="Note 9 5 5 10" xfId="16756" xr:uid="{00000000-0005-0000-0000-0000D7400000}"/>
    <cellStyle name="Note 9 5 5 10 2" xfId="16757" xr:uid="{00000000-0005-0000-0000-0000D8400000}"/>
    <cellStyle name="Note 9 5 5 11" xfId="16758" xr:uid="{00000000-0005-0000-0000-0000D9400000}"/>
    <cellStyle name="Note 9 5 5 11 2" xfId="16759" xr:uid="{00000000-0005-0000-0000-0000DA400000}"/>
    <cellStyle name="Note 9 5 5 12" xfId="16760" xr:uid="{00000000-0005-0000-0000-0000DB400000}"/>
    <cellStyle name="Note 9 5 5 12 2" xfId="16761" xr:uid="{00000000-0005-0000-0000-0000DC400000}"/>
    <cellStyle name="Note 9 5 5 13" xfId="16762" xr:uid="{00000000-0005-0000-0000-0000DD400000}"/>
    <cellStyle name="Note 9 5 5 13 2" xfId="16763" xr:uid="{00000000-0005-0000-0000-0000DE400000}"/>
    <cellStyle name="Note 9 5 5 14" xfId="16764" xr:uid="{00000000-0005-0000-0000-0000DF400000}"/>
    <cellStyle name="Note 9 5 5 14 2" xfId="16765" xr:uid="{00000000-0005-0000-0000-0000E0400000}"/>
    <cellStyle name="Note 9 5 5 15" xfId="16766" xr:uid="{00000000-0005-0000-0000-0000E1400000}"/>
    <cellStyle name="Note 9 5 5 15 2" xfId="16767" xr:uid="{00000000-0005-0000-0000-0000E2400000}"/>
    <cellStyle name="Note 9 5 5 16" xfId="16768" xr:uid="{00000000-0005-0000-0000-0000E3400000}"/>
    <cellStyle name="Note 9 5 5 2" xfId="16769" xr:uid="{00000000-0005-0000-0000-0000E4400000}"/>
    <cellStyle name="Note 9 5 5 2 2" xfId="16770" xr:uid="{00000000-0005-0000-0000-0000E5400000}"/>
    <cellStyle name="Note 9 5 5 3" xfId="16771" xr:uid="{00000000-0005-0000-0000-0000E6400000}"/>
    <cellStyle name="Note 9 5 5 3 2" xfId="16772" xr:uid="{00000000-0005-0000-0000-0000E7400000}"/>
    <cellStyle name="Note 9 5 5 4" xfId="16773" xr:uid="{00000000-0005-0000-0000-0000E8400000}"/>
    <cellStyle name="Note 9 5 5 4 2" xfId="16774" xr:uid="{00000000-0005-0000-0000-0000E9400000}"/>
    <cellStyle name="Note 9 5 5 5" xfId="16775" xr:uid="{00000000-0005-0000-0000-0000EA400000}"/>
    <cellStyle name="Note 9 5 5 5 2" xfId="16776" xr:uid="{00000000-0005-0000-0000-0000EB400000}"/>
    <cellStyle name="Note 9 5 5 6" xfId="16777" xr:uid="{00000000-0005-0000-0000-0000EC400000}"/>
    <cellStyle name="Note 9 5 5 6 2" xfId="16778" xr:uid="{00000000-0005-0000-0000-0000ED400000}"/>
    <cellStyle name="Note 9 5 5 7" xfId="16779" xr:uid="{00000000-0005-0000-0000-0000EE400000}"/>
    <cellStyle name="Note 9 5 5 7 2" xfId="16780" xr:uid="{00000000-0005-0000-0000-0000EF400000}"/>
    <cellStyle name="Note 9 5 5 8" xfId="16781" xr:uid="{00000000-0005-0000-0000-0000F0400000}"/>
    <cellStyle name="Note 9 5 5 8 2" xfId="16782" xr:uid="{00000000-0005-0000-0000-0000F1400000}"/>
    <cellStyle name="Note 9 5 5 9" xfId="16783" xr:uid="{00000000-0005-0000-0000-0000F2400000}"/>
    <cellStyle name="Note 9 5 5 9 2" xfId="16784" xr:uid="{00000000-0005-0000-0000-0000F3400000}"/>
    <cellStyle name="Note 9 5 6" xfId="16785" xr:uid="{00000000-0005-0000-0000-0000F4400000}"/>
    <cellStyle name="Note 9 5 6 10" xfId="16786" xr:uid="{00000000-0005-0000-0000-0000F5400000}"/>
    <cellStyle name="Note 9 5 6 10 2" xfId="16787" xr:uid="{00000000-0005-0000-0000-0000F6400000}"/>
    <cellStyle name="Note 9 5 6 11" xfId="16788" xr:uid="{00000000-0005-0000-0000-0000F7400000}"/>
    <cellStyle name="Note 9 5 6 11 2" xfId="16789" xr:uid="{00000000-0005-0000-0000-0000F8400000}"/>
    <cellStyle name="Note 9 5 6 12" xfId="16790" xr:uid="{00000000-0005-0000-0000-0000F9400000}"/>
    <cellStyle name="Note 9 5 6 12 2" xfId="16791" xr:uid="{00000000-0005-0000-0000-0000FA400000}"/>
    <cellStyle name="Note 9 5 6 13" xfId="16792" xr:uid="{00000000-0005-0000-0000-0000FB400000}"/>
    <cellStyle name="Note 9 5 6 13 2" xfId="16793" xr:uid="{00000000-0005-0000-0000-0000FC400000}"/>
    <cellStyle name="Note 9 5 6 14" xfId="16794" xr:uid="{00000000-0005-0000-0000-0000FD400000}"/>
    <cellStyle name="Note 9 5 6 14 2" xfId="16795" xr:uid="{00000000-0005-0000-0000-0000FE400000}"/>
    <cellStyle name="Note 9 5 6 15" xfId="16796" xr:uid="{00000000-0005-0000-0000-0000FF400000}"/>
    <cellStyle name="Note 9 5 6 2" xfId="16797" xr:uid="{00000000-0005-0000-0000-000000410000}"/>
    <cellStyle name="Note 9 5 6 2 2" xfId="16798" xr:uid="{00000000-0005-0000-0000-000001410000}"/>
    <cellStyle name="Note 9 5 6 3" xfId="16799" xr:uid="{00000000-0005-0000-0000-000002410000}"/>
    <cellStyle name="Note 9 5 6 3 2" xfId="16800" xr:uid="{00000000-0005-0000-0000-000003410000}"/>
    <cellStyle name="Note 9 5 6 4" xfId="16801" xr:uid="{00000000-0005-0000-0000-000004410000}"/>
    <cellStyle name="Note 9 5 6 4 2" xfId="16802" xr:uid="{00000000-0005-0000-0000-000005410000}"/>
    <cellStyle name="Note 9 5 6 5" xfId="16803" xr:uid="{00000000-0005-0000-0000-000006410000}"/>
    <cellStyle name="Note 9 5 6 5 2" xfId="16804" xr:uid="{00000000-0005-0000-0000-000007410000}"/>
    <cellStyle name="Note 9 5 6 6" xfId="16805" xr:uid="{00000000-0005-0000-0000-000008410000}"/>
    <cellStyle name="Note 9 5 6 6 2" xfId="16806" xr:uid="{00000000-0005-0000-0000-000009410000}"/>
    <cellStyle name="Note 9 5 6 7" xfId="16807" xr:uid="{00000000-0005-0000-0000-00000A410000}"/>
    <cellStyle name="Note 9 5 6 7 2" xfId="16808" xr:uid="{00000000-0005-0000-0000-00000B410000}"/>
    <cellStyle name="Note 9 5 6 8" xfId="16809" xr:uid="{00000000-0005-0000-0000-00000C410000}"/>
    <cellStyle name="Note 9 5 6 8 2" xfId="16810" xr:uid="{00000000-0005-0000-0000-00000D410000}"/>
    <cellStyle name="Note 9 5 6 9" xfId="16811" xr:uid="{00000000-0005-0000-0000-00000E410000}"/>
    <cellStyle name="Note 9 5 6 9 2" xfId="16812" xr:uid="{00000000-0005-0000-0000-00000F410000}"/>
    <cellStyle name="Note 9 5 7" xfId="16813" xr:uid="{00000000-0005-0000-0000-000010410000}"/>
    <cellStyle name="Note 9 5 7 2" xfId="16814" xr:uid="{00000000-0005-0000-0000-000011410000}"/>
    <cellStyle name="Note 9 5 8" xfId="16815" xr:uid="{00000000-0005-0000-0000-000012410000}"/>
    <cellStyle name="Note 9 5 8 2" xfId="16816" xr:uid="{00000000-0005-0000-0000-000013410000}"/>
    <cellStyle name="Note 9 5 9" xfId="16817" xr:uid="{00000000-0005-0000-0000-000014410000}"/>
    <cellStyle name="Note 9 5 9 2" xfId="16818" xr:uid="{00000000-0005-0000-0000-000015410000}"/>
    <cellStyle name="Note 9 6" xfId="16819" xr:uid="{00000000-0005-0000-0000-000016410000}"/>
    <cellStyle name="Note 9 6 10" xfId="16820" xr:uid="{00000000-0005-0000-0000-000017410000}"/>
    <cellStyle name="Note 9 6 10 2" xfId="16821" xr:uid="{00000000-0005-0000-0000-000018410000}"/>
    <cellStyle name="Note 9 6 11" xfId="16822" xr:uid="{00000000-0005-0000-0000-000019410000}"/>
    <cellStyle name="Note 9 6 11 2" xfId="16823" xr:uid="{00000000-0005-0000-0000-00001A410000}"/>
    <cellStyle name="Note 9 6 12" xfId="16824" xr:uid="{00000000-0005-0000-0000-00001B410000}"/>
    <cellStyle name="Note 9 6 12 2" xfId="16825" xr:uid="{00000000-0005-0000-0000-00001C410000}"/>
    <cellStyle name="Note 9 6 13" xfId="16826" xr:uid="{00000000-0005-0000-0000-00001D410000}"/>
    <cellStyle name="Note 9 6 13 2" xfId="16827" xr:uid="{00000000-0005-0000-0000-00001E410000}"/>
    <cellStyle name="Note 9 6 14" xfId="16828" xr:uid="{00000000-0005-0000-0000-00001F410000}"/>
    <cellStyle name="Note 9 6 14 2" xfId="16829" xr:uid="{00000000-0005-0000-0000-000020410000}"/>
    <cellStyle name="Note 9 6 15" xfId="16830" xr:uid="{00000000-0005-0000-0000-000021410000}"/>
    <cellStyle name="Note 9 6 15 2" xfId="16831" xr:uid="{00000000-0005-0000-0000-000022410000}"/>
    <cellStyle name="Note 9 6 16" xfId="16832" xr:uid="{00000000-0005-0000-0000-000023410000}"/>
    <cellStyle name="Note 9 6 16 2" xfId="16833" xr:uid="{00000000-0005-0000-0000-000024410000}"/>
    <cellStyle name="Note 9 6 17" xfId="16834" xr:uid="{00000000-0005-0000-0000-000025410000}"/>
    <cellStyle name="Note 9 6 17 2" xfId="16835" xr:uid="{00000000-0005-0000-0000-000026410000}"/>
    <cellStyle name="Note 9 6 18" xfId="16836" xr:uid="{00000000-0005-0000-0000-000027410000}"/>
    <cellStyle name="Note 9 6 18 2" xfId="16837" xr:uid="{00000000-0005-0000-0000-000028410000}"/>
    <cellStyle name="Note 9 6 19" xfId="16838" xr:uid="{00000000-0005-0000-0000-000029410000}"/>
    <cellStyle name="Note 9 6 2" xfId="16839" xr:uid="{00000000-0005-0000-0000-00002A410000}"/>
    <cellStyle name="Note 9 6 2 10" xfId="16840" xr:uid="{00000000-0005-0000-0000-00002B410000}"/>
    <cellStyle name="Note 9 6 2 10 2" xfId="16841" xr:uid="{00000000-0005-0000-0000-00002C410000}"/>
    <cellStyle name="Note 9 6 2 11" xfId="16842" xr:uid="{00000000-0005-0000-0000-00002D410000}"/>
    <cellStyle name="Note 9 6 2 11 2" xfId="16843" xr:uid="{00000000-0005-0000-0000-00002E410000}"/>
    <cellStyle name="Note 9 6 2 12" xfId="16844" xr:uid="{00000000-0005-0000-0000-00002F410000}"/>
    <cellStyle name="Note 9 6 2 12 2" xfId="16845" xr:uid="{00000000-0005-0000-0000-000030410000}"/>
    <cellStyle name="Note 9 6 2 13" xfId="16846" xr:uid="{00000000-0005-0000-0000-000031410000}"/>
    <cellStyle name="Note 9 6 2 13 2" xfId="16847" xr:uid="{00000000-0005-0000-0000-000032410000}"/>
    <cellStyle name="Note 9 6 2 14" xfId="16848" xr:uid="{00000000-0005-0000-0000-000033410000}"/>
    <cellStyle name="Note 9 6 2 14 2" xfId="16849" xr:uid="{00000000-0005-0000-0000-000034410000}"/>
    <cellStyle name="Note 9 6 2 15" xfId="16850" xr:uid="{00000000-0005-0000-0000-000035410000}"/>
    <cellStyle name="Note 9 6 2 15 2" xfId="16851" xr:uid="{00000000-0005-0000-0000-000036410000}"/>
    <cellStyle name="Note 9 6 2 16" xfId="16852" xr:uid="{00000000-0005-0000-0000-000037410000}"/>
    <cellStyle name="Note 9 6 2 16 2" xfId="16853" xr:uid="{00000000-0005-0000-0000-000038410000}"/>
    <cellStyle name="Note 9 6 2 17" xfId="16854" xr:uid="{00000000-0005-0000-0000-000039410000}"/>
    <cellStyle name="Note 9 6 2 17 2" xfId="16855" xr:uid="{00000000-0005-0000-0000-00003A410000}"/>
    <cellStyle name="Note 9 6 2 18" xfId="16856" xr:uid="{00000000-0005-0000-0000-00003B410000}"/>
    <cellStyle name="Note 9 6 2 2" xfId="16857" xr:uid="{00000000-0005-0000-0000-00003C410000}"/>
    <cellStyle name="Note 9 6 2 2 2" xfId="16858" xr:uid="{00000000-0005-0000-0000-00003D410000}"/>
    <cellStyle name="Note 9 6 2 3" xfId="16859" xr:uid="{00000000-0005-0000-0000-00003E410000}"/>
    <cellStyle name="Note 9 6 2 3 2" xfId="16860" xr:uid="{00000000-0005-0000-0000-00003F410000}"/>
    <cellStyle name="Note 9 6 2 4" xfId="16861" xr:uid="{00000000-0005-0000-0000-000040410000}"/>
    <cellStyle name="Note 9 6 2 4 2" xfId="16862" xr:uid="{00000000-0005-0000-0000-000041410000}"/>
    <cellStyle name="Note 9 6 2 5" xfId="16863" xr:uid="{00000000-0005-0000-0000-000042410000}"/>
    <cellStyle name="Note 9 6 2 5 2" xfId="16864" xr:uid="{00000000-0005-0000-0000-000043410000}"/>
    <cellStyle name="Note 9 6 2 6" xfId="16865" xr:uid="{00000000-0005-0000-0000-000044410000}"/>
    <cellStyle name="Note 9 6 2 6 2" xfId="16866" xr:uid="{00000000-0005-0000-0000-000045410000}"/>
    <cellStyle name="Note 9 6 2 7" xfId="16867" xr:uid="{00000000-0005-0000-0000-000046410000}"/>
    <cellStyle name="Note 9 6 2 7 2" xfId="16868" xr:uid="{00000000-0005-0000-0000-000047410000}"/>
    <cellStyle name="Note 9 6 2 8" xfId="16869" xr:uid="{00000000-0005-0000-0000-000048410000}"/>
    <cellStyle name="Note 9 6 2 8 2" xfId="16870" xr:uid="{00000000-0005-0000-0000-000049410000}"/>
    <cellStyle name="Note 9 6 2 9" xfId="16871" xr:uid="{00000000-0005-0000-0000-00004A410000}"/>
    <cellStyle name="Note 9 6 2 9 2" xfId="16872" xr:uid="{00000000-0005-0000-0000-00004B410000}"/>
    <cellStyle name="Note 9 6 3" xfId="16873" xr:uid="{00000000-0005-0000-0000-00004C410000}"/>
    <cellStyle name="Note 9 6 3 10" xfId="16874" xr:uid="{00000000-0005-0000-0000-00004D410000}"/>
    <cellStyle name="Note 9 6 3 10 2" xfId="16875" xr:uid="{00000000-0005-0000-0000-00004E410000}"/>
    <cellStyle name="Note 9 6 3 11" xfId="16876" xr:uid="{00000000-0005-0000-0000-00004F410000}"/>
    <cellStyle name="Note 9 6 3 11 2" xfId="16877" xr:uid="{00000000-0005-0000-0000-000050410000}"/>
    <cellStyle name="Note 9 6 3 12" xfId="16878" xr:uid="{00000000-0005-0000-0000-000051410000}"/>
    <cellStyle name="Note 9 6 3 12 2" xfId="16879" xr:uid="{00000000-0005-0000-0000-000052410000}"/>
    <cellStyle name="Note 9 6 3 13" xfId="16880" xr:uid="{00000000-0005-0000-0000-000053410000}"/>
    <cellStyle name="Note 9 6 3 13 2" xfId="16881" xr:uid="{00000000-0005-0000-0000-000054410000}"/>
    <cellStyle name="Note 9 6 3 14" xfId="16882" xr:uid="{00000000-0005-0000-0000-000055410000}"/>
    <cellStyle name="Note 9 6 3 14 2" xfId="16883" xr:uid="{00000000-0005-0000-0000-000056410000}"/>
    <cellStyle name="Note 9 6 3 15" xfId="16884" xr:uid="{00000000-0005-0000-0000-000057410000}"/>
    <cellStyle name="Note 9 6 3 15 2" xfId="16885" xr:uid="{00000000-0005-0000-0000-000058410000}"/>
    <cellStyle name="Note 9 6 3 16" xfId="16886" xr:uid="{00000000-0005-0000-0000-000059410000}"/>
    <cellStyle name="Note 9 6 3 2" xfId="16887" xr:uid="{00000000-0005-0000-0000-00005A410000}"/>
    <cellStyle name="Note 9 6 3 2 2" xfId="16888" xr:uid="{00000000-0005-0000-0000-00005B410000}"/>
    <cellStyle name="Note 9 6 3 3" xfId="16889" xr:uid="{00000000-0005-0000-0000-00005C410000}"/>
    <cellStyle name="Note 9 6 3 3 2" xfId="16890" xr:uid="{00000000-0005-0000-0000-00005D410000}"/>
    <cellStyle name="Note 9 6 3 4" xfId="16891" xr:uid="{00000000-0005-0000-0000-00005E410000}"/>
    <cellStyle name="Note 9 6 3 4 2" xfId="16892" xr:uid="{00000000-0005-0000-0000-00005F410000}"/>
    <cellStyle name="Note 9 6 3 5" xfId="16893" xr:uid="{00000000-0005-0000-0000-000060410000}"/>
    <cellStyle name="Note 9 6 3 5 2" xfId="16894" xr:uid="{00000000-0005-0000-0000-000061410000}"/>
    <cellStyle name="Note 9 6 3 6" xfId="16895" xr:uid="{00000000-0005-0000-0000-000062410000}"/>
    <cellStyle name="Note 9 6 3 6 2" xfId="16896" xr:uid="{00000000-0005-0000-0000-000063410000}"/>
    <cellStyle name="Note 9 6 3 7" xfId="16897" xr:uid="{00000000-0005-0000-0000-000064410000}"/>
    <cellStyle name="Note 9 6 3 7 2" xfId="16898" xr:uid="{00000000-0005-0000-0000-000065410000}"/>
    <cellStyle name="Note 9 6 3 8" xfId="16899" xr:uid="{00000000-0005-0000-0000-000066410000}"/>
    <cellStyle name="Note 9 6 3 8 2" xfId="16900" xr:uid="{00000000-0005-0000-0000-000067410000}"/>
    <cellStyle name="Note 9 6 3 9" xfId="16901" xr:uid="{00000000-0005-0000-0000-000068410000}"/>
    <cellStyle name="Note 9 6 3 9 2" xfId="16902" xr:uid="{00000000-0005-0000-0000-000069410000}"/>
    <cellStyle name="Note 9 6 4" xfId="16903" xr:uid="{00000000-0005-0000-0000-00006A410000}"/>
    <cellStyle name="Note 9 6 4 10" xfId="16904" xr:uid="{00000000-0005-0000-0000-00006B410000}"/>
    <cellStyle name="Note 9 6 4 10 2" xfId="16905" xr:uid="{00000000-0005-0000-0000-00006C410000}"/>
    <cellStyle name="Note 9 6 4 11" xfId="16906" xr:uid="{00000000-0005-0000-0000-00006D410000}"/>
    <cellStyle name="Note 9 6 4 11 2" xfId="16907" xr:uid="{00000000-0005-0000-0000-00006E410000}"/>
    <cellStyle name="Note 9 6 4 12" xfId="16908" xr:uid="{00000000-0005-0000-0000-00006F410000}"/>
    <cellStyle name="Note 9 6 4 12 2" xfId="16909" xr:uid="{00000000-0005-0000-0000-000070410000}"/>
    <cellStyle name="Note 9 6 4 13" xfId="16910" xr:uid="{00000000-0005-0000-0000-000071410000}"/>
    <cellStyle name="Note 9 6 4 13 2" xfId="16911" xr:uid="{00000000-0005-0000-0000-000072410000}"/>
    <cellStyle name="Note 9 6 4 14" xfId="16912" xr:uid="{00000000-0005-0000-0000-000073410000}"/>
    <cellStyle name="Note 9 6 4 14 2" xfId="16913" xr:uid="{00000000-0005-0000-0000-000074410000}"/>
    <cellStyle name="Note 9 6 4 15" xfId="16914" xr:uid="{00000000-0005-0000-0000-000075410000}"/>
    <cellStyle name="Note 9 6 4 15 2" xfId="16915" xr:uid="{00000000-0005-0000-0000-000076410000}"/>
    <cellStyle name="Note 9 6 4 16" xfId="16916" xr:uid="{00000000-0005-0000-0000-000077410000}"/>
    <cellStyle name="Note 9 6 4 2" xfId="16917" xr:uid="{00000000-0005-0000-0000-000078410000}"/>
    <cellStyle name="Note 9 6 4 2 2" xfId="16918" xr:uid="{00000000-0005-0000-0000-000079410000}"/>
    <cellStyle name="Note 9 6 4 3" xfId="16919" xr:uid="{00000000-0005-0000-0000-00007A410000}"/>
    <cellStyle name="Note 9 6 4 3 2" xfId="16920" xr:uid="{00000000-0005-0000-0000-00007B410000}"/>
    <cellStyle name="Note 9 6 4 4" xfId="16921" xr:uid="{00000000-0005-0000-0000-00007C410000}"/>
    <cellStyle name="Note 9 6 4 4 2" xfId="16922" xr:uid="{00000000-0005-0000-0000-00007D410000}"/>
    <cellStyle name="Note 9 6 4 5" xfId="16923" xr:uid="{00000000-0005-0000-0000-00007E410000}"/>
    <cellStyle name="Note 9 6 4 5 2" xfId="16924" xr:uid="{00000000-0005-0000-0000-00007F410000}"/>
    <cellStyle name="Note 9 6 4 6" xfId="16925" xr:uid="{00000000-0005-0000-0000-000080410000}"/>
    <cellStyle name="Note 9 6 4 6 2" xfId="16926" xr:uid="{00000000-0005-0000-0000-000081410000}"/>
    <cellStyle name="Note 9 6 4 7" xfId="16927" xr:uid="{00000000-0005-0000-0000-000082410000}"/>
    <cellStyle name="Note 9 6 4 7 2" xfId="16928" xr:uid="{00000000-0005-0000-0000-000083410000}"/>
    <cellStyle name="Note 9 6 4 8" xfId="16929" xr:uid="{00000000-0005-0000-0000-000084410000}"/>
    <cellStyle name="Note 9 6 4 8 2" xfId="16930" xr:uid="{00000000-0005-0000-0000-000085410000}"/>
    <cellStyle name="Note 9 6 4 9" xfId="16931" xr:uid="{00000000-0005-0000-0000-000086410000}"/>
    <cellStyle name="Note 9 6 4 9 2" xfId="16932" xr:uid="{00000000-0005-0000-0000-000087410000}"/>
    <cellStyle name="Note 9 6 5" xfId="16933" xr:uid="{00000000-0005-0000-0000-000088410000}"/>
    <cellStyle name="Note 9 6 5 10" xfId="16934" xr:uid="{00000000-0005-0000-0000-000089410000}"/>
    <cellStyle name="Note 9 6 5 10 2" xfId="16935" xr:uid="{00000000-0005-0000-0000-00008A410000}"/>
    <cellStyle name="Note 9 6 5 11" xfId="16936" xr:uid="{00000000-0005-0000-0000-00008B410000}"/>
    <cellStyle name="Note 9 6 5 11 2" xfId="16937" xr:uid="{00000000-0005-0000-0000-00008C410000}"/>
    <cellStyle name="Note 9 6 5 12" xfId="16938" xr:uid="{00000000-0005-0000-0000-00008D410000}"/>
    <cellStyle name="Note 9 6 5 12 2" xfId="16939" xr:uid="{00000000-0005-0000-0000-00008E410000}"/>
    <cellStyle name="Note 9 6 5 13" xfId="16940" xr:uid="{00000000-0005-0000-0000-00008F410000}"/>
    <cellStyle name="Note 9 6 5 13 2" xfId="16941" xr:uid="{00000000-0005-0000-0000-000090410000}"/>
    <cellStyle name="Note 9 6 5 14" xfId="16942" xr:uid="{00000000-0005-0000-0000-000091410000}"/>
    <cellStyle name="Note 9 6 5 14 2" xfId="16943" xr:uid="{00000000-0005-0000-0000-000092410000}"/>
    <cellStyle name="Note 9 6 5 15" xfId="16944" xr:uid="{00000000-0005-0000-0000-000093410000}"/>
    <cellStyle name="Note 9 6 5 2" xfId="16945" xr:uid="{00000000-0005-0000-0000-000094410000}"/>
    <cellStyle name="Note 9 6 5 2 2" xfId="16946" xr:uid="{00000000-0005-0000-0000-000095410000}"/>
    <cellStyle name="Note 9 6 5 3" xfId="16947" xr:uid="{00000000-0005-0000-0000-000096410000}"/>
    <cellStyle name="Note 9 6 5 3 2" xfId="16948" xr:uid="{00000000-0005-0000-0000-000097410000}"/>
    <cellStyle name="Note 9 6 5 4" xfId="16949" xr:uid="{00000000-0005-0000-0000-000098410000}"/>
    <cellStyle name="Note 9 6 5 4 2" xfId="16950" xr:uid="{00000000-0005-0000-0000-000099410000}"/>
    <cellStyle name="Note 9 6 5 5" xfId="16951" xr:uid="{00000000-0005-0000-0000-00009A410000}"/>
    <cellStyle name="Note 9 6 5 5 2" xfId="16952" xr:uid="{00000000-0005-0000-0000-00009B410000}"/>
    <cellStyle name="Note 9 6 5 6" xfId="16953" xr:uid="{00000000-0005-0000-0000-00009C410000}"/>
    <cellStyle name="Note 9 6 5 6 2" xfId="16954" xr:uid="{00000000-0005-0000-0000-00009D410000}"/>
    <cellStyle name="Note 9 6 5 7" xfId="16955" xr:uid="{00000000-0005-0000-0000-00009E410000}"/>
    <cellStyle name="Note 9 6 5 7 2" xfId="16956" xr:uid="{00000000-0005-0000-0000-00009F410000}"/>
    <cellStyle name="Note 9 6 5 8" xfId="16957" xr:uid="{00000000-0005-0000-0000-0000A0410000}"/>
    <cellStyle name="Note 9 6 5 8 2" xfId="16958" xr:uid="{00000000-0005-0000-0000-0000A1410000}"/>
    <cellStyle name="Note 9 6 5 9" xfId="16959" xr:uid="{00000000-0005-0000-0000-0000A2410000}"/>
    <cellStyle name="Note 9 6 5 9 2" xfId="16960" xr:uid="{00000000-0005-0000-0000-0000A3410000}"/>
    <cellStyle name="Note 9 6 6" xfId="16961" xr:uid="{00000000-0005-0000-0000-0000A4410000}"/>
    <cellStyle name="Note 9 6 6 2" xfId="16962" xr:uid="{00000000-0005-0000-0000-0000A5410000}"/>
    <cellStyle name="Note 9 6 7" xfId="16963" xr:uid="{00000000-0005-0000-0000-0000A6410000}"/>
    <cellStyle name="Note 9 6 7 2" xfId="16964" xr:uid="{00000000-0005-0000-0000-0000A7410000}"/>
    <cellStyle name="Note 9 6 8" xfId="16965" xr:uid="{00000000-0005-0000-0000-0000A8410000}"/>
    <cellStyle name="Note 9 6 8 2" xfId="16966" xr:uid="{00000000-0005-0000-0000-0000A9410000}"/>
    <cellStyle name="Note 9 6 9" xfId="16967" xr:uid="{00000000-0005-0000-0000-0000AA410000}"/>
    <cellStyle name="Note 9 6 9 2" xfId="16968" xr:uid="{00000000-0005-0000-0000-0000AB410000}"/>
    <cellStyle name="Note 9 7" xfId="16969" xr:uid="{00000000-0005-0000-0000-0000AC410000}"/>
    <cellStyle name="Note 9 7 10" xfId="16970" xr:uid="{00000000-0005-0000-0000-0000AD410000}"/>
    <cellStyle name="Note 9 7 10 2" xfId="16971" xr:uid="{00000000-0005-0000-0000-0000AE410000}"/>
    <cellStyle name="Note 9 7 11" xfId="16972" xr:uid="{00000000-0005-0000-0000-0000AF410000}"/>
    <cellStyle name="Note 9 7 11 2" xfId="16973" xr:uid="{00000000-0005-0000-0000-0000B0410000}"/>
    <cellStyle name="Note 9 7 12" xfId="16974" xr:uid="{00000000-0005-0000-0000-0000B1410000}"/>
    <cellStyle name="Note 9 7 12 2" xfId="16975" xr:uid="{00000000-0005-0000-0000-0000B2410000}"/>
    <cellStyle name="Note 9 7 13" xfId="16976" xr:uid="{00000000-0005-0000-0000-0000B3410000}"/>
    <cellStyle name="Note 9 7 13 2" xfId="16977" xr:uid="{00000000-0005-0000-0000-0000B4410000}"/>
    <cellStyle name="Note 9 7 14" xfId="16978" xr:uid="{00000000-0005-0000-0000-0000B5410000}"/>
    <cellStyle name="Note 9 7 14 2" xfId="16979" xr:uid="{00000000-0005-0000-0000-0000B6410000}"/>
    <cellStyle name="Note 9 7 15" xfId="16980" xr:uid="{00000000-0005-0000-0000-0000B7410000}"/>
    <cellStyle name="Note 9 7 15 2" xfId="16981" xr:uid="{00000000-0005-0000-0000-0000B8410000}"/>
    <cellStyle name="Note 9 7 16" xfId="16982" xr:uid="{00000000-0005-0000-0000-0000B9410000}"/>
    <cellStyle name="Note 9 7 16 2" xfId="16983" xr:uid="{00000000-0005-0000-0000-0000BA410000}"/>
    <cellStyle name="Note 9 7 17" xfId="16984" xr:uid="{00000000-0005-0000-0000-0000BB410000}"/>
    <cellStyle name="Note 9 7 17 2" xfId="16985" xr:uid="{00000000-0005-0000-0000-0000BC410000}"/>
    <cellStyle name="Note 9 7 18" xfId="16986" xr:uid="{00000000-0005-0000-0000-0000BD410000}"/>
    <cellStyle name="Note 9 7 18 2" xfId="16987" xr:uid="{00000000-0005-0000-0000-0000BE410000}"/>
    <cellStyle name="Note 9 7 19" xfId="16988" xr:uid="{00000000-0005-0000-0000-0000BF410000}"/>
    <cellStyle name="Note 9 7 2" xfId="16989" xr:uid="{00000000-0005-0000-0000-0000C0410000}"/>
    <cellStyle name="Note 9 7 2 10" xfId="16990" xr:uid="{00000000-0005-0000-0000-0000C1410000}"/>
    <cellStyle name="Note 9 7 2 10 2" xfId="16991" xr:uid="{00000000-0005-0000-0000-0000C2410000}"/>
    <cellStyle name="Note 9 7 2 11" xfId="16992" xr:uid="{00000000-0005-0000-0000-0000C3410000}"/>
    <cellStyle name="Note 9 7 2 11 2" xfId="16993" xr:uid="{00000000-0005-0000-0000-0000C4410000}"/>
    <cellStyle name="Note 9 7 2 12" xfId="16994" xr:uid="{00000000-0005-0000-0000-0000C5410000}"/>
    <cellStyle name="Note 9 7 2 12 2" xfId="16995" xr:uid="{00000000-0005-0000-0000-0000C6410000}"/>
    <cellStyle name="Note 9 7 2 13" xfId="16996" xr:uid="{00000000-0005-0000-0000-0000C7410000}"/>
    <cellStyle name="Note 9 7 2 13 2" xfId="16997" xr:uid="{00000000-0005-0000-0000-0000C8410000}"/>
    <cellStyle name="Note 9 7 2 14" xfId="16998" xr:uid="{00000000-0005-0000-0000-0000C9410000}"/>
    <cellStyle name="Note 9 7 2 14 2" xfId="16999" xr:uid="{00000000-0005-0000-0000-0000CA410000}"/>
    <cellStyle name="Note 9 7 2 15" xfId="17000" xr:uid="{00000000-0005-0000-0000-0000CB410000}"/>
    <cellStyle name="Note 9 7 2 15 2" xfId="17001" xr:uid="{00000000-0005-0000-0000-0000CC410000}"/>
    <cellStyle name="Note 9 7 2 16" xfId="17002" xr:uid="{00000000-0005-0000-0000-0000CD410000}"/>
    <cellStyle name="Note 9 7 2 16 2" xfId="17003" xr:uid="{00000000-0005-0000-0000-0000CE410000}"/>
    <cellStyle name="Note 9 7 2 17" xfId="17004" xr:uid="{00000000-0005-0000-0000-0000CF410000}"/>
    <cellStyle name="Note 9 7 2 17 2" xfId="17005" xr:uid="{00000000-0005-0000-0000-0000D0410000}"/>
    <cellStyle name="Note 9 7 2 18" xfId="17006" xr:uid="{00000000-0005-0000-0000-0000D1410000}"/>
    <cellStyle name="Note 9 7 2 2" xfId="17007" xr:uid="{00000000-0005-0000-0000-0000D2410000}"/>
    <cellStyle name="Note 9 7 2 2 2" xfId="17008" xr:uid="{00000000-0005-0000-0000-0000D3410000}"/>
    <cellStyle name="Note 9 7 2 3" xfId="17009" xr:uid="{00000000-0005-0000-0000-0000D4410000}"/>
    <cellStyle name="Note 9 7 2 3 2" xfId="17010" xr:uid="{00000000-0005-0000-0000-0000D5410000}"/>
    <cellStyle name="Note 9 7 2 4" xfId="17011" xr:uid="{00000000-0005-0000-0000-0000D6410000}"/>
    <cellStyle name="Note 9 7 2 4 2" xfId="17012" xr:uid="{00000000-0005-0000-0000-0000D7410000}"/>
    <cellStyle name="Note 9 7 2 5" xfId="17013" xr:uid="{00000000-0005-0000-0000-0000D8410000}"/>
    <cellStyle name="Note 9 7 2 5 2" xfId="17014" xr:uid="{00000000-0005-0000-0000-0000D9410000}"/>
    <cellStyle name="Note 9 7 2 6" xfId="17015" xr:uid="{00000000-0005-0000-0000-0000DA410000}"/>
    <cellStyle name="Note 9 7 2 6 2" xfId="17016" xr:uid="{00000000-0005-0000-0000-0000DB410000}"/>
    <cellStyle name="Note 9 7 2 7" xfId="17017" xr:uid="{00000000-0005-0000-0000-0000DC410000}"/>
    <cellStyle name="Note 9 7 2 7 2" xfId="17018" xr:uid="{00000000-0005-0000-0000-0000DD410000}"/>
    <cellStyle name="Note 9 7 2 8" xfId="17019" xr:uid="{00000000-0005-0000-0000-0000DE410000}"/>
    <cellStyle name="Note 9 7 2 8 2" xfId="17020" xr:uid="{00000000-0005-0000-0000-0000DF410000}"/>
    <cellStyle name="Note 9 7 2 9" xfId="17021" xr:uid="{00000000-0005-0000-0000-0000E0410000}"/>
    <cellStyle name="Note 9 7 2 9 2" xfId="17022" xr:uid="{00000000-0005-0000-0000-0000E1410000}"/>
    <cellStyle name="Note 9 7 3" xfId="17023" xr:uid="{00000000-0005-0000-0000-0000E2410000}"/>
    <cellStyle name="Note 9 7 3 10" xfId="17024" xr:uid="{00000000-0005-0000-0000-0000E3410000}"/>
    <cellStyle name="Note 9 7 3 10 2" xfId="17025" xr:uid="{00000000-0005-0000-0000-0000E4410000}"/>
    <cellStyle name="Note 9 7 3 11" xfId="17026" xr:uid="{00000000-0005-0000-0000-0000E5410000}"/>
    <cellStyle name="Note 9 7 3 11 2" xfId="17027" xr:uid="{00000000-0005-0000-0000-0000E6410000}"/>
    <cellStyle name="Note 9 7 3 12" xfId="17028" xr:uid="{00000000-0005-0000-0000-0000E7410000}"/>
    <cellStyle name="Note 9 7 3 12 2" xfId="17029" xr:uid="{00000000-0005-0000-0000-0000E8410000}"/>
    <cellStyle name="Note 9 7 3 13" xfId="17030" xr:uid="{00000000-0005-0000-0000-0000E9410000}"/>
    <cellStyle name="Note 9 7 3 13 2" xfId="17031" xr:uid="{00000000-0005-0000-0000-0000EA410000}"/>
    <cellStyle name="Note 9 7 3 14" xfId="17032" xr:uid="{00000000-0005-0000-0000-0000EB410000}"/>
    <cellStyle name="Note 9 7 3 14 2" xfId="17033" xr:uid="{00000000-0005-0000-0000-0000EC410000}"/>
    <cellStyle name="Note 9 7 3 15" xfId="17034" xr:uid="{00000000-0005-0000-0000-0000ED410000}"/>
    <cellStyle name="Note 9 7 3 15 2" xfId="17035" xr:uid="{00000000-0005-0000-0000-0000EE410000}"/>
    <cellStyle name="Note 9 7 3 16" xfId="17036" xr:uid="{00000000-0005-0000-0000-0000EF410000}"/>
    <cellStyle name="Note 9 7 3 2" xfId="17037" xr:uid="{00000000-0005-0000-0000-0000F0410000}"/>
    <cellStyle name="Note 9 7 3 2 2" xfId="17038" xr:uid="{00000000-0005-0000-0000-0000F1410000}"/>
    <cellStyle name="Note 9 7 3 3" xfId="17039" xr:uid="{00000000-0005-0000-0000-0000F2410000}"/>
    <cellStyle name="Note 9 7 3 3 2" xfId="17040" xr:uid="{00000000-0005-0000-0000-0000F3410000}"/>
    <cellStyle name="Note 9 7 3 4" xfId="17041" xr:uid="{00000000-0005-0000-0000-0000F4410000}"/>
    <cellStyle name="Note 9 7 3 4 2" xfId="17042" xr:uid="{00000000-0005-0000-0000-0000F5410000}"/>
    <cellStyle name="Note 9 7 3 5" xfId="17043" xr:uid="{00000000-0005-0000-0000-0000F6410000}"/>
    <cellStyle name="Note 9 7 3 5 2" xfId="17044" xr:uid="{00000000-0005-0000-0000-0000F7410000}"/>
    <cellStyle name="Note 9 7 3 6" xfId="17045" xr:uid="{00000000-0005-0000-0000-0000F8410000}"/>
    <cellStyle name="Note 9 7 3 6 2" xfId="17046" xr:uid="{00000000-0005-0000-0000-0000F9410000}"/>
    <cellStyle name="Note 9 7 3 7" xfId="17047" xr:uid="{00000000-0005-0000-0000-0000FA410000}"/>
    <cellStyle name="Note 9 7 3 7 2" xfId="17048" xr:uid="{00000000-0005-0000-0000-0000FB410000}"/>
    <cellStyle name="Note 9 7 3 8" xfId="17049" xr:uid="{00000000-0005-0000-0000-0000FC410000}"/>
    <cellStyle name="Note 9 7 3 8 2" xfId="17050" xr:uid="{00000000-0005-0000-0000-0000FD410000}"/>
    <cellStyle name="Note 9 7 3 9" xfId="17051" xr:uid="{00000000-0005-0000-0000-0000FE410000}"/>
    <cellStyle name="Note 9 7 3 9 2" xfId="17052" xr:uid="{00000000-0005-0000-0000-0000FF410000}"/>
    <cellStyle name="Note 9 7 4" xfId="17053" xr:uid="{00000000-0005-0000-0000-000000420000}"/>
    <cellStyle name="Note 9 7 4 10" xfId="17054" xr:uid="{00000000-0005-0000-0000-000001420000}"/>
    <cellStyle name="Note 9 7 4 10 2" xfId="17055" xr:uid="{00000000-0005-0000-0000-000002420000}"/>
    <cellStyle name="Note 9 7 4 11" xfId="17056" xr:uid="{00000000-0005-0000-0000-000003420000}"/>
    <cellStyle name="Note 9 7 4 11 2" xfId="17057" xr:uid="{00000000-0005-0000-0000-000004420000}"/>
    <cellStyle name="Note 9 7 4 12" xfId="17058" xr:uid="{00000000-0005-0000-0000-000005420000}"/>
    <cellStyle name="Note 9 7 4 12 2" xfId="17059" xr:uid="{00000000-0005-0000-0000-000006420000}"/>
    <cellStyle name="Note 9 7 4 13" xfId="17060" xr:uid="{00000000-0005-0000-0000-000007420000}"/>
    <cellStyle name="Note 9 7 4 13 2" xfId="17061" xr:uid="{00000000-0005-0000-0000-000008420000}"/>
    <cellStyle name="Note 9 7 4 14" xfId="17062" xr:uid="{00000000-0005-0000-0000-000009420000}"/>
    <cellStyle name="Note 9 7 4 14 2" xfId="17063" xr:uid="{00000000-0005-0000-0000-00000A420000}"/>
    <cellStyle name="Note 9 7 4 15" xfId="17064" xr:uid="{00000000-0005-0000-0000-00000B420000}"/>
    <cellStyle name="Note 9 7 4 15 2" xfId="17065" xr:uid="{00000000-0005-0000-0000-00000C420000}"/>
    <cellStyle name="Note 9 7 4 16" xfId="17066" xr:uid="{00000000-0005-0000-0000-00000D420000}"/>
    <cellStyle name="Note 9 7 4 2" xfId="17067" xr:uid="{00000000-0005-0000-0000-00000E420000}"/>
    <cellStyle name="Note 9 7 4 2 2" xfId="17068" xr:uid="{00000000-0005-0000-0000-00000F420000}"/>
    <cellStyle name="Note 9 7 4 3" xfId="17069" xr:uid="{00000000-0005-0000-0000-000010420000}"/>
    <cellStyle name="Note 9 7 4 3 2" xfId="17070" xr:uid="{00000000-0005-0000-0000-000011420000}"/>
    <cellStyle name="Note 9 7 4 4" xfId="17071" xr:uid="{00000000-0005-0000-0000-000012420000}"/>
    <cellStyle name="Note 9 7 4 4 2" xfId="17072" xr:uid="{00000000-0005-0000-0000-000013420000}"/>
    <cellStyle name="Note 9 7 4 5" xfId="17073" xr:uid="{00000000-0005-0000-0000-000014420000}"/>
    <cellStyle name="Note 9 7 4 5 2" xfId="17074" xr:uid="{00000000-0005-0000-0000-000015420000}"/>
    <cellStyle name="Note 9 7 4 6" xfId="17075" xr:uid="{00000000-0005-0000-0000-000016420000}"/>
    <cellStyle name="Note 9 7 4 6 2" xfId="17076" xr:uid="{00000000-0005-0000-0000-000017420000}"/>
    <cellStyle name="Note 9 7 4 7" xfId="17077" xr:uid="{00000000-0005-0000-0000-000018420000}"/>
    <cellStyle name="Note 9 7 4 7 2" xfId="17078" xr:uid="{00000000-0005-0000-0000-000019420000}"/>
    <cellStyle name="Note 9 7 4 8" xfId="17079" xr:uid="{00000000-0005-0000-0000-00001A420000}"/>
    <cellStyle name="Note 9 7 4 8 2" xfId="17080" xr:uid="{00000000-0005-0000-0000-00001B420000}"/>
    <cellStyle name="Note 9 7 4 9" xfId="17081" xr:uid="{00000000-0005-0000-0000-00001C420000}"/>
    <cellStyle name="Note 9 7 4 9 2" xfId="17082" xr:uid="{00000000-0005-0000-0000-00001D420000}"/>
    <cellStyle name="Note 9 7 5" xfId="17083" xr:uid="{00000000-0005-0000-0000-00001E420000}"/>
    <cellStyle name="Note 9 7 5 10" xfId="17084" xr:uid="{00000000-0005-0000-0000-00001F420000}"/>
    <cellStyle name="Note 9 7 5 10 2" xfId="17085" xr:uid="{00000000-0005-0000-0000-000020420000}"/>
    <cellStyle name="Note 9 7 5 11" xfId="17086" xr:uid="{00000000-0005-0000-0000-000021420000}"/>
    <cellStyle name="Note 9 7 5 11 2" xfId="17087" xr:uid="{00000000-0005-0000-0000-000022420000}"/>
    <cellStyle name="Note 9 7 5 12" xfId="17088" xr:uid="{00000000-0005-0000-0000-000023420000}"/>
    <cellStyle name="Note 9 7 5 12 2" xfId="17089" xr:uid="{00000000-0005-0000-0000-000024420000}"/>
    <cellStyle name="Note 9 7 5 13" xfId="17090" xr:uid="{00000000-0005-0000-0000-000025420000}"/>
    <cellStyle name="Note 9 7 5 13 2" xfId="17091" xr:uid="{00000000-0005-0000-0000-000026420000}"/>
    <cellStyle name="Note 9 7 5 14" xfId="17092" xr:uid="{00000000-0005-0000-0000-000027420000}"/>
    <cellStyle name="Note 9 7 5 14 2" xfId="17093" xr:uid="{00000000-0005-0000-0000-000028420000}"/>
    <cellStyle name="Note 9 7 5 15" xfId="17094" xr:uid="{00000000-0005-0000-0000-000029420000}"/>
    <cellStyle name="Note 9 7 5 2" xfId="17095" xr:uid="{00000000-0005-0000-0000-00002A420000}"/>
    <cellStyle name="Note 9 7 5 2 2" xfId="17096" xr:uid="{00000000-0005-0000-0000-00002B420000}"/>
    <cellStyle name="Note 9 7 5 3" xfId="17097" xr:uid="{00000000-0005-0000-0000-00002C420000}"/>
    <cellStyle name="Note 9 7 5 3 2" xfId="17098" xr:uid="{00000000-0005-0000-0000-00002D420000}"/>
    <cellStyle name="Note 9 7 5 4" xfId="17099" xr:uid="{00000000-0005-0000-0000-00002E420000}"/>
    <cellStyle name="Note 9 7 5 4 2" xfId="17100" xr:uid="{00000000-0005-0000-0000-00002F420000}"/>
    <cellStyle name="Note 9 7 5 5" xfId="17101" xr:uid="{00000000-0005-0000-0000-000030420000}"/>
    <cellStyle name="Note 9 7 5 5 2" xfId="17102" xr:uid="{00000000-0005-0000-0000-000031420000}"/>
    <cellStyle name="Note 9 7 5 6" xfId="17103" xr:uid="{00000000-0005-0000-0000-000032420000}"/>
    <cellStyle name="Note 9 7 5 6 2" xfId="17104" xr:uid="{00000000-0005-0000-0000-000033420000}"/>
    <cellStyle name="Note 9 7 5 7" xfId="17105" xr:uid="{00000000-0005-0000-0000-000034420000}"/>
    <cellStyle name="Note 9 7 5 7 2" xfId="17106" xr:uid="{00000000-0005-0000-0000-000035420000}"/>
    <cellStyle name="Note 9 7 5 8" xfId="17107" xr:uid="{00000000-0005-0000-0000-000036420000}"/>
    <cellStyle name="Note 9 7 5 8 2" xfId="17108" xr:uid="{00000000-0005-0000-0000-000037420000}"/>
    <cellStyle name="Note 9 7 5 9" xfId="17109" xr:uid="{00000000-0005-0000-0000-000038420000}"/>
    <cellStyle name="Note 9 7 5 9 2" xfId="17110" xr:uid="{00000000-0005-0000-0000-000039420000}"/>
    <cellStyle name="Note 9 7 6" xfId="17111" xr:uid="{00000000-0005-0000-0000-00003A420000}"/>
    <cellStyle name="Note 9 7 6 2" xfId="17112" xr:uid="{00000000-0005-0000-0000-00003B420000}"/>
    <cellStyle name="Note 9 7 7" xfId="17113" xr:uid="{00000000-0005-0000-0000-00003C420000}"/>
    <cellStyle name="Note 9 7 7 2" xfId="17114" xr:uid="{00000000-0005-0000-0000-00003D420000}"/>
    <cellStyle name="Note 9 7 8" xfId="17115" xr:uid="{00000000-0005-0000-0000-00003E420000}"/>
    <cellStyle name="Note 9 7 8 2" xfId="17116" xr:uid="{00000000-0005-0000-0000-00003F420000}"/>
    <cellStyle name="Note 9 7 9" xfId="17117" xr:uid="{00000000-0005-0000-0000-000040420000}"/>
    <cellStyle name="Note 9 7 9 2" xfId="17118" xr:uid="{00000000-0005-0000-0000-000041420000}"/>
    <cellStyle name="Note 9 8" xfId="17119" xr:uid="{00000000-0005-0000-0000-000042420000}"/>
    <cellStyle name="Note 9 8 10" xfId="17120" xr:uid="{00000000-0005-0000-0000-000043420000}"/>
    <cellStyle name="Note 9 8 10 2" xfId="17121" xr:uid="{00000000-0005-0000-0000-000044420000}"/>
    <cellStyle name="Note 9 8 11" xfId="17122" xr:uid="{00000000-0005-0000-0000-000045420000}"/>
    <cellStyle name="Note 9 8 11 2" xfId="17123" xr:uid="{00000000-0005-0000-0000-000046420000}"/>
    <cellStyle name="Note 9 8 12" xfId="17124" xr:uid="{00000000-0005-0000-0000-000047420000}"/>
    <cellStyle name="Note 9 8 12 2" xfId="17125" xr:uid="{00000000-0005-0000-0000-000048420000}"/>
    <cellStyle name="Note 9 8 13" xfId="17126" xr:uid="{00000000-0005-0000-0000-000049420000}"/>
    <cellStyle name="Note 9 8 13 2" xfId="17127" xr:uid="{00000000-0005-0000-0000-00004A420000}"/>
    <cellStyle name="Note 9 8 14" xfId="17128" xr:uid="{00000000-0005-0000-0000-00004B420000}"/>
    <cellStyle name="Note 9 8 14 2" xfId="17129" xr:uid="{00000000-0005-0000-0000-00004C420000}"/>
    <cellStyle name="Note 9 8 15" xfId="17130" xr:uid="{00000000-0005-0000-0000-00004D420000}"/>
    <cellStyle name="Note 9 8 15 2" xfId="17131" xr:uid="{00000000-0005-0000-0000-00004E420000}"/>
    <cellStyle name="Note 9 8 16" xfId="17132" xr:uid="{00000000-0005-0000-0000-00004F420000}"/>
    <cellStyle name="Note 9 8 16 2" xfId="17133" xr:uid="{00000000-0005-0000-0000-000050420000}"/>
    <cellStyle name="Note 9 8 17" xfId="17134" xr:uid="{00000000-0005-0000-0000-000051420000}"/>
    <cellStyle name="Note 9 8 17 2" xfId="17135" xr:uid="{00000000-0005-0000-0000-000052420000}"/>
    <cellStyle name="Note 9 8 18" xfId="17136" xr:uid="{00000000-0005-0000-0000-000053420000}"/>
    <cellStyle name="Note 9 8 2" xfId="17137" xr:uid="{00000000-0005-0000-0000-000054420000}"/>
    <cellStyle name="Note 9 8 2 10" xfId="17138" xr:uid="{00000000-0005-0000-0000-000055420000}"/>
    <cellStyle name="Note 9 8 2 10 2" xfId="17139" xr:uid="{00000000-0005-0000-0000-000056420000}"/>
    <cellStyle name="Note 9 8 2 11" xfId="17140" xr:uid="{00000000-0005-0000-0000-000057420000}"/>
    <cellStyle name="Note 9 8 2 11 2" xfId="17141" xr:uid="{00000000-0005-0000-0000-000058420000}"/>
    <cellStyle name="Note 9 8 2 12" xfId="17142" xr:uid="{00000000-0005-0000-0000-000059420000}"/>
    <cellStyle name="Note 9 8 2 12 2" xfId="17143" xr:uid="{00000000-0005-0000-0000-00005A420000}"/>
    <cellStyle name="Note 9 8 2 13" xfId="17144" xr:uid="{00000000-0005-0000-0000-00005B420000}"/>
    <cellStyle name="Note 9 8 2 13 2" xfId="17145" xr:uid="{00000000-0005-0000-0000-00005C420000}"/>
    <cellStyle name="Note 9 8 2 14" xfId="17146" xr:uid="{00000000-0005-0000-0000-00005D420000}"/>
    <cellStyle name="Note 9 8 2 14 2" xfId="17147" xr:uid="{00000000-0005-0000-0000-00005E420000}"/>
    <cellStyle name="Note 9 8 2 15" xfId="17148" xr:uid="{00000000-0005-0000-0000-00005F420000}"/>
    <cellStyle name="Note 9 8 2 15 2" xfId="17149" xr:uid="{00000000-0005-0000-0000-000060420000}"/>
    <cellStyle name="Note 9 8 2 16" xfId="17150" xr:uid="{00000000-0005-0000-0000-000061420000}"/>
    <cellStyle name="Note 9 8 2 16 2" xfId="17151" xr:uid="{00000000-0005-0000-0000-000062420000}"/>
    <cellStyle name="Note 9 8 2 17" xfId="17152" xr:uid="{00000000-0005-0000-0000-000063420000}"/>
    <cellStyle name="Note 9 8 2 17 2" xfId="17153" xr:uid="{00000000-0005-0000-0000-000064420000}"/>
    <cellStyle name="Note 9 8 2 18" xfId="17154" xr:uid="{00000000-0005-0000-0000-000065420000}"/>
    <cellStyle name="Note 9 8 2 2" xfId="17155" xr:uid="{00000000-0005-0000-0000-000066420000}"/>
    <cellStyle name="Note 9 8 2 2 2" xfId="17156" xr:uid="{00000000-0005-0000-0000-000067420000}"/>
    <cellStyle name="Note 9 8 2 3" xfId="17157" xr:uid="{00000000-0005-0000-0000-000068420000}"/>
    <cellStyle name="Note 9 8 2 3 2" xfId="17158" xr:uid="{00000000-0005-0000-0000-000069420000}"/>
    <cellStyle name="Note 9 8 2 4" xfId="17159" xr:uid="{00000000-0005-0000-0000-00006A420000}"/>
    <cellStyle name="Note 9 8 2 4 2" xfId="17160" xr:uid="{00000000-0005-0000-0000-00006B420000}"/>
    <cellStyle name="Note 9 8 2 5" xfId="17161" xr:uid="{00000000-0005-0000-0000-00006C420000}"/>
    <cellStyle name="Note 9 8 2 5 2" xfId="17162" xr:uid="{00000000-0005-0000-0000-00006D420000}"/>
    <cellStyle name="Note 9 8 2 6" xfId="17163" xr:uid="{00000000-0005-0000-0000-00006E420000}"/>
    <cellStyle name="Note 9 8 2 6 2" xfId="17164" xr:uid="{00000000-0005-0000-0000-00006F420000}"/>
    <cellStyle name="Note 9 8 2 7" xfId="17165" xr:uid="{00000000-0005-0000-0000-000070420000}"/>
    <cellStyle name="Note 9 8 2 7 2" xfId="17166" xr:uid="{00000000-0005-0000-0000-000071420000}"/>
    <cellStyle name="Note 9 8 2 8" xfId="17167" xr:uid="{00000000-0005-0000-0000-000072420000}"/>
    <cellStyle name="Note 9 8 2 8 2" xfId="17168" xr:uid="{00000000-0005-0000-0000-000073420000}"/>
    <cellStyle name="Note 9 8 2 9" xfId="17169" xr:uid="{00000000-0005-0000-0000-000074420000}"/>
    <cellStyle name="Note 9 8 2 9 2" xfId="17170" xr:uid="{00000000-0005-0000-0000-000075420000}"/>
    <cellStyle name="Note 9 8 3" xfId="17171" xr:uid="{00000000-0005-0000-0000-000076420000}"/>
    <cellStyle name="Note 9 8 3 10" xfId="17172" xr:uid="{00000000-0005-0000-0000-000077420000}"/>
    <cellStyle name="Note 9 8 3 10 2" xfId="17173" xr:uid="{00000000-0005-0000-0000-000078420000}"/>
    <cellStyle name="Note 9 8 3 11" xfId="17174" xr:uid="{00000000-0005-0000-0000-000079420000}"/>
    <cellStyle name="Note 9 8 3 11 2" xfId="17175" xr:uid="{00000000-0005-0000-0000-00007A420000}"/>
    <cellStyle name="Note 9 8 3 12" xfId="17176" xr:uid="{00000000-0005-0000-0000-00007B420000}"/>
    <cellStyle name="Note 9 8 3 12 2" xfId="17177" xr:uid="{00000000-0005-0000-0000-00007C420000}"/>
    <cellStyle name="Note 9 8 3 13" xfId="17178" xr:uid="{00000000-0005-0000-0000-00007D420000}"/>
    <cellStyle name="Note 9 8 3 13 2" xfId="17179" xr:uid="{00000000-0005-0000-0000-00007E420000}"/>
    <cellStyle name="Note 9 8 3 14" xfId="17180" xr:uid="{00000000-0005-0000-0000-00007F420000}"/>
    <cellStyle name="Note 9 8 3 14 2" xfId="17181" xr:uid="{00000000-0005-0000-0000-000080420000}"/>
    <cellStyle name="Note 9 8 3 15" xfId="17182" xr:uid="{00000000-0005-0000-0000-000081420000}"/>
    <cellStyle name="Note 9 8 3 15 2" xfId="17183" xr:uid="{00000000-0005-0000-0000-000082420000}"/>
    <cellStyle name="Note 9 8 3 16" xfId="17184" xr:uid="{00000000-0005-0000-0000-000083420000}"/>
    <cellStyle name="Note 9 8 3 2" xfId="17185" xr:uid="{00000000-0005-0000-0000-000084420000}"/>
    <cellStyle name="Note 9 8 3 2 2" xfId="17186" xr:uid="{00000000-0005-0000-0000-000085420000}"/>
    <cellStyle name="Note 9 8 3 3" xfId="17187" xr:uid="{00000000-0005-0000-0000-000086420000}"/>
    <cellStyle name="Note 9 8 3 3 2" xfId="17188" xr:uid="{00000000-0005-0000-0000-000087420000}"/>
    <cellStyle name="Note 9 8 3 4" xfId="17189" xr:uid="{00000000-0005-0000-0000-000088420000}"/>
    <cellStyle name="Note 9 8 3 4 2" xfId="17190" xr:uid="{00000000-0005-0000-0000-000089420000}"/>
    <cellStyle name="Note 9 8 3 5" xfId="17191" xr:uid="{00000000-0005-0000-0000-00008A420000}"/>
    <cellStyle name="Note 9 8 3 5 2" xfId="17192" xr:uid="{00000000-0005-0000-0000-00008B420000}"/>
    <cellStyle name="Note 9 8 3 6" xfId="17193" xr:uid="{00000000-0005-0000-0000-00008C420000}"/>
    <cellStyle name="Note 9 8 3 6 2" xfId="17194" xr:uid="{00000000-0005-0000-0000-00008D420000}"/>
    <cellStyle name="Note 9 8 3 7" xfId="17195" xr:uid="{00000000-0005-0000-0000-00008E420000}"/>
    <cellStyle name="Note 9 8 3 7 2" xfId="17196" xr:uid="{00000000-0005-0000-0000-00008F420000}"/>
    <cellStyle name="Note 9 8 3 8" xfId="17197" xr:uid="{00000000-0005-0000-0000-000090420000}"/>
    <cellStyle name="Note 9 8 3 8 2" xfId="17198" xr:uid="{00000000-0005-0000-0000-000091420000}"/>
    <cellStyle name="Note 9 8 3 9" xfId="17199" xr:uid="{00000000-0005-0000-0000-000092420000}"/>
    <cellStyle name="Note 9 8 3 9 2" xfId="17200" xr:uid="{00000000-0005-0000-0000-000093420000}"/>
    <cellStyle name="Note 9 8 4" xfId="17201" xr:uid="{00000000-0005-0000-0000-000094420000}"/>
    <cellStyle name="Note 9 8 4 10" xfId="17202" xr:uid="{00000000-0005-0000-0000-000095420000}"/>
    <cellStyle name="Note 9 8 4 10 2" xfId="17203" xr:uid="{00000000-0005-0000-0000-000096420000}"/>
    <cellStyle name="Note 9 8 4 11" xfId="17204" xr:uid="{00000000-0005-0000-0000-000097420000}"/>
    <cellStyle name="Note 9 8 4 11 2" xfId="17205" xr:uid="{00000000-0005-0000-0000-000098420000}"/>
    <cellStyle name="Note 9 8 4 12" xfId="17206" xr:uid="{00000000-0005-0000-0000-000099420000}"/>
    <cellStyle name="Note 9 8 4 12 2" xfId="17207" xr:uid="{00000000-0005-0000-0000-00009A420000}"/>
    <cellStyle name="Note 9 8 4 13" xfId="17208" xr:uid="{00000000-0005-0000-0000-00009B420000}"/>
    <cellStyle name="Note 9 8 4 13 2" xfId="17209" xr:uid="{00000000-0005-0000-0000-00009C420000}"/>
    <cellStyle name="Note 9 8 4 14" xfId="17210" xr:uid="{00000000-0005-0000-0000-00009D420000}"/>
    <cellStyle name="Note 9 8 4 14 2" xfId="17211" xr:uid="{00000000-0005-0000-0000-00009E420000}"/>
    <cellStyle name="Note 9 8 4 15" xfId="17212" xr:uid="{00000000-0005-0000-0000-00009F420000}"/>
    <cellStyle name="Note 9 8 4 15 2" xfId="17213" xr:uid="{00000000-0005-0000-0000-0000A0420000}"/>
    <cellStyle name="Note 9 8 4 16" xfId="17214" xr:uid="{00000000-0005-0000-0000-0000A1420000}"/>
    <cellStyle name="Note 9 8 4 2" xfId="17215" xr:uid="{00000000-0005-0000-0000-0000A2420000}"/>
    <cellStyle name="Note 9 8 4 2 2" xfId="17216" xr:uid="{00000000-0005-0000-0000-0000A3420000}"/>
    <cellStyle name="Note 9 8 4 3" xfId="17217" xr:uid="{00000000-0005-0000-0000-0000A4420000}"/>
    <cellStyle name="Note 9 8 4 3 2" xfId="17218" xr:uid="{00000000-0005-0000-0000-0000A5420000}"/>
    <cellStyle name="Note 9 8 4 4" xfId="17219" xr:uid="{00000000-0005-0000-0000-0000A6420000}"/>
    <cellStyle name="Note 9 8 4 4 2" xfId="17220" xr:uid="{00000000-0005-0000-0000-0000A7420000}"/>
    <cellStyle name="Note 9 8 4 5" xfId="17221" xr:uid="{00000000-0005-0000-0000-0000A8420000}"/>
    <cellStyle name="Note 9 8 4 5 2" xfId="17222" xr:uid="{00000000-0005-0000-0000-0000A9420000}"/>
    <cellStyle name="Note 9 8 4 6" xfId="17223" xr:uid="{00000000-0005-0000-0000-0000AA420000}"/>
    <cellStyle name="Note 9 8 4 6 2" xfId="17224" xr:uid="{00000000-0005-0000-0000-0000AB420000}"/>
    <cellStyle name="Note 9 8 4 7" xfId="17225" xr:uid="{00000000-0005-0000-0000-0000AC420000}"/>
    <cellStyle name="Note 9 8 4 7 2" xfId="17226" xr:uid="{00000000-0005-0000-0000-0000AD420000}"/>
    <cellStyle name="Note 9 8 4 8" xfId="17227" xr:uid="{00000000-0005-0000-0000-0000AE420000}"/>
    <cellStyle name="Note 9 8 4 8 2" xfId="17228" xr:uid="{00000000-0005-0000-0000-0000AF420000}"/>
    <cellStyle name="Note 9 8 4 9" xfId="17229" xr:uid="{00000000-0005-0000-0000-0000B0420000}"/>
    <cellStyle name="Note 9 8 4 9 2" xfId="17230" xr:uid="{00000000-0005-0000-0000-0000B1420000}"/>
    <cellStyle name="Note 9 8 5" xfId="17231" xr:uid="{00000000-0005-0000-0000-0000B2420000}"/>
    <cellStyle name="Note 9 8 5 10" xfId="17232" xr:uid="{00000000-0005-0000-0000-0000B3420000}"/>
    <cellStyle name="Note 9 8 5 10 2" xfId="17233" xr:uid="{00000000-0005-0000-0000-0000B4420000}"/>
    <cellStyle name="Note 9 8 5 11" xfId="17234" xr:uid="{00000000-0005-0000-0000-0000B5420000}"/>
    <cellStyle name="Note 9 8 5 11 2" xfId="17235" xr:uid="{00000000-0005-0000-0000-0000B6420000}"/>
    <cellStyle name="Note 9 8 5 12" xfId="17236" xr:uid="{00000000-0005-0000-0000-0000B7420000}"/>
    <cellStyle name="Note 9 8 5 12 2" xfId="17237" xr:uid="{00000000-0005-0000-0000-0000B8420000}"/>
    <cellStyle name="Note 9 8 5 13" xfId="17238" xr:uid="{00000000-0005-0000-0000-0000B9420000}"/>
    <cellStyle name="Note 9 8 5 13 2" xfId="17239" xr:uid="{00000000-0005-0000-0000-0000BA420000}"/>
    <cellStyle name="Note 9 8 5 14" xfId="17240" xr:uid="{00000000-0005-0000-0000-0000BB420000}"/>
    <cellStyle name="Note 9 8 5 2" xfId="17241" xr:uid="{00000000-0005-0000-0000-0000BC420000}"/>
    <cellStyle name="Note 9 8 5 2 2" xfId="17242" xr:uid="{00000000-0005-0000-0000-0000BD420000}"/>
    <cellStyle name="Note 9 8 5 3" xfId="17243" xr:uid="{00000000-0005-0000-0000-0000BE420000}"/>
    <cellStyle name="Note 9 8 5 3 2" xfId="17244" xr:uid="{00000000-0005-0000-0000-0000BF420000}"/>
    <cellStyle name="Note 9 8 5 4" xfId="17245" xr:uid="{00000000-0005-0000-0000-0000C0420000}"/>
    <cellStyle name="Note 9 8 5 4 2" xfId="17246" xr:uid="{00000000-0005-0000-0000-0000C1420000}"/>
    <cellStyle name="Note 9 8 5 5" xfId="17247" xr:uid="{00000000-0005-0000-0000-0000C2420000}"/>
    <cellStyle name="Note 9 8 5 5 2" xfId="17248" xr:uid="{00000000-0005-0000-0000-0000C3420000}"/>
    <cellStyle name="Note 9 8 5 6" xfId="17249" xr:uid="{00000000-0005-0000-0000-0000C4420000}"/>
    <cellStyle name="Note 9 8 5 6 2" xfId="17250" xr:uid="{00000000-0005-0000-0000-0000C5420000}"/>
    <cellStyle name="Note 9 8 5 7" xfId="17251" xr:uid="{00000000-0005-0000-0000-0000C6420000}"/>
    <cellStyle name="Note 9 8 5 7 2" xfId="17252" xr:uid="{00000000-0005-0000-0000-0000C7420000}"/>
    <cellStyle name="Note 9 8 5 8" xfId="17253" xr:uid="{00000000-0005-0000-0000-0000C8420000}"/>
    <cellStyle name="Note 9 8 5 8 2" xfId="17254" xr:uid="{00000000-0005-0000-0000-0000C9420000}"/>
    <cellStyle name="Note 9 8 5 9" xfId="17255" xr:uid="{00000000-0005-0000-0000-0000CA420000}"/>
    <cellStyle name="Note 9 8 5 9 2" xfId="17256" xr:uid="{00000000-0005-0000-0000-0000CB420000}"/>
    <cellStyle name="Note 9 8 6" xfId="17257" xr:uid="{00000000-0005-0000-0000-0000CC420000}"/>
    <cellStyle name="Note 9 8 6 2" xfId="17258" xr:uid="{00000000-0005-0000-0000-0000CD420000}"/>
    <cellStyle name="Note 9 8 7" xfId="17259" xr:uid="{00000000-0005-0000-0000-0000CE420000}"/>
    <cellStyle name="Note 9 8 7 2" xfId="17260" xr:uid="{00000000-0005-0000-0000-0000CF420000}"/>
    <cellStyle name="Note 9 8 8" xfId="17261" xr:uid="{00000000-0005-0000-0000-0000D0420000}"/>
    <cellStyle name="Note 9 8 8 2" xfId="17262" xr:uid="{00000000-0005-0000-0000-0000D1420000}"/>
    <cellStyle name="Note 9 8 9" xfId="17263" xr:uid="{00000000-0005-0000-0000-0000D2420000}"/>
    <cellStyle name="Note 9 8 9 2" xfId="17264" xr:uid="{00000000-0005-0000-0000-0000D3420000}"/>
    <cellStyle name="Note 9 9" xfId="17265" xr:uid="{00000000-0005-0000-0000-0000D4420000}"/>
    <cellStyle name="Note 9 9 10" xfId="17266" xr:uid="{00000000-0005-0000-0000-0000D5420000}"/>
    <cellStyle name="Note 9 9 10 2" xfId="17267" xr:uid="{00000000-0005-0000-0000-0000D6420000}"/>
    <cellStyle name="Note 9 9 11" xfId="17268" xr:uid="{00000000-0005-0000-0000-0000D7420000}"/>
    <cellStyle name="Note 9 9 11 2" xfId="17269" xr:uid="{00000000-0005-0000-0000-0000D8420000}"/>
    <cellStyle name="Note 9 9 12" xfId="17270" xr:uid="{00000000-0005-0000-0000-0000D9420000}"/>
    <cellStyle name="Note 9 9 12 2" xfId="17271" xr:uid="{00000000-0005-0000-0000-0000DA420000}"/>
    <cellStyle name="Note 9 9 13" xfId="17272" xr:uid="{00000000-0005-0000-0000-0000DB420000}"/>
    <cellStyle name="Note 9 9 13 2" xfId="17273" xr:uid="{00000000-0005-0000-0000-0000DC420000}"/>
    <cellStyle name="Note 9 9 14" xfId="17274" xr:uid="{00000000-0005-0000-0000-0000DD420000}"/>
    <cellStyle name="Note 9 9 14 2" xfId="17275" xr:uid="{00000000-0005-0000-0000-0000DE420000}"/>
    <cellStyle name="Note 9 9 15" xfId="17276" xr:uid="{00000000-0005-0000-0000-0000DF420000}"/>
    <cellStyle name="Note 9 9 15 2" xfId="17277" xr:uid="{00000000-0005-0000-0000-0000E0420000}"/>
    <cellStyle name="Note 9 9 16" xfId="17278" xr:uid="{00000000-0005-0000-0000-0000E1420000}"/>
    <cellStyle name="Note 9 9 16 2" xfId="17279" xr:uid="{00000000-0005-0000-0000-0000E2420000}"/>
    <cellStyle name="Note 9 9 17" xfId="17280" xr:uid="{00000000-0005-0000-0000-0000E3420000}"/>
    <cellStyle name="Note 9 9 17 2" xfId="17281" xr:uid="{00000000-0005-0000-0000-0000E4420000}"/>
    <cellStyle name="Note 9 9 18" xfId="17282" xr:uid="{00000000-0005-0000-0000-0000E5420000}"/>
    <cellStyle name="Note 9 9 2" xfId="17283" xr:uid="{00000000-0005-0000-0000-0000E6420000}"/>
    <cellStyle name="Note 9 9 2 10" xfId="17284" xr:uid="{00000000-0005-0000-0000-0000E7420000}"/>
    <cellStyle name="Note 9 9 2 10 2" xfId="17285" xr:uid="{00000000-0005-0000-0000-0000E8420000}"/>
    <cellStyle name="Note 9 9 2 11" xfId="17286" xr:uid="{00000000-0005-0000-0000-0000E9420000}"/>
    <cellStyle name="Note 9 9 2 11 2" xfId="17287" xr:uid="{00000000-0005-0000-0000-0000EA420000}"/>
    <cellStyle name="Note 9 9 2 12" xfId="17288" xr:uid="{00000000-0005-0000-0000-0000EB420000}"/>
    <cellStyle name="Note 9 9 2 12 2" xfId="17289" xr:uid="{00000000-0005-0000-0000-0000EC420000}"/>
    <cellStyle name="Note 9 9 2 13" xfId="17290" xr:uid="{00000000-0005-0000-0000-0000ED420000}"/>
    <cellStyle name="Note 9 9 2 13 2" xfId="17291" xr:uid="{00000000-0005-0000-0000-0000EE420000}"/>
    <cellStyle name="Note 9 9 2 14" xfId="17292" xr:uid="{00000000-0005-0000-0000-0000EF420000}"/>
    <cellStyle name="Note 9 9 2 14 2" xfId="17293" xr:uid="{00000000-0005-0000-0000-0000F0420000}"/>
    <cellStyle name="Note 9 9 2 15" xfId="17294" xr:uid="{00000000-0005-0000-0000-0000F1420000}"/>
    <cellStyle name="Note 9 9 2 15 2" xfId="17295" xr:uid="{00000000-0005-0000-0000-0000F2420000}"/>
    <cellStyle name="Note 9 9 2 16" xfId="17296" xr:uid="{00000000-0005-0000-0000-0000F3420000}"/>
    <cellStyle name="Note 9 9 2 16 2" xfId="17297" xr:uid="{00000000-0005-0000-0000-0000F4420000}"/>
    <cellStyle name="Note 9 9 2 17" xfId="17298" xr:uid="{00000000-0005-0000-0000-0000F5420000}"/>
    <cellStyle name="Note 9 9 2 17 2" xfId="17299" xr:uid="{00000000-0005-0000-0000-0000F6420000}"/>
    <cellStyle name="Note 9 9 2 18" xfId="17300" xr:uid="{00000000-0005-0000-0000-0000F7420000}"/>
    <cellStyle name="Note 9 9 2 2" xfId="17301" xr:uid="{00000000-0005-0000-0000-0000F8420000}"/>
    <cellStyle name="Note 9 9 2 2 2" xfId="17302" xr:uid="{00000000-0005-0000-0000-0000F9420000}"/>
    <cellStyle name="Note 9 9 2 3" xfId="17303" xr:uid="{00000000-0005-0000-0000-0000FA420000}"/>
    <cellStyle name="Note 9 9 2 3 2" xfId="17304" xr:uid="{00000000-0005-0000-0000-0000FB420000}"/>
    <cellStyle name="Note 9 9 2 4" xfId="17305" xr:uid="{00000000-0005-0000-0000-0000FC420000}"/>
    <cellStyle name="Note 9 9 2 4 2" xfId="17306" xr:uid="{00000000-0005-0000-0000-0000FD420000}"/>
    <cellStyle name="Note 9 9 2 5" xfId="17307" xr:uid="{00000000-0005-0000-0000-0000FE420000}"/>
    <cellStyle name="Note 9 9 2 5 2" xfId="17308" xr:uid="{00000000-0005-0000-0000-0000FF420000}"/>
    <cellStyle name="Note 9 9 2 6" xfId="17309" xr:uid="{00000000-0005-0000-0000-000000430000}"/>
    <cellStyle name="Note 9 9 2 6 2" xfId="17310" xr:uid="{00000000-0005-0000-0000-000001430000}"/>
    <cellStyle name="Note 9 9 2 7" xfId="17311" xr:uid="{00000000-0005-0000-0000-000002430000}"/>
    <cellStyle name="Note 9 9 2 7 2" xfId="17312" xr:uid="{00000000-0005-0000-0000-000003430000}"/>
    <cellStyle name="Note 9 9 2 8" xfId="17313" xr:uid="{00000000-0005-0000-0000-000004430000}"/>
    <cellStyle name="Note 9 9 2 8 2" xfId="17314" xr:uid="{00000000-0005-0000-0000-000005430000}"/>
    <cellStyle name="Note 9 9 2 9" xfId="17315" xr:uid="{00000000-0005-0000-0000-000006430000}"/>
    <cellStyle name="Note 9 9 2 9 2" xfId="17316" xr:uid="{00000000-0005-0000-0000-000007430000}"/>
    <cellStyle name="Note 9 9 3" xfId="17317" xr:uid="{00000000-0005-0000-0000-000008430000}"/>
    <cellStyle name="Note 9 9 3 10" xfId="17318" xr:uid="{00000000-0005-0000-0000-000009430000}"/>
    <cellStyle name="Note 9 9 3 10 2" xfId="17319" xr:uid="{00000000-0005-0000-0000-00000A430000}"/>
    <cellStyle name="Note 9 9 3 11" xfId="17320" xr:uid="{00000000-0005-0000-0000-00000B430000}"/>
    <cellStyle name="Note 9 9 3 11 2" xfId="17321" xr:uid="{00000000-0005-0000-0000-00000C430000}"/>
    <cellStyle name="Note 9 9 3 12" xfId="17322" xr:uid="{00000000-0005-0000-0000-00000D430000}"/>
    <cellStyle name="Note 9 9 3 12 2" xfId="17323" xr:uid="{00000000-0005-0000-0000-00000E430000}"/>
    <cellStyle name="Note 9 9 3 13" xfId="17324" xr:uid="{00000000-0005-0000-0000-00000F430000}"/>
    <cellStyle name="Note 9 9 3 13 2" xfId="17325" xr:uid="{00000000-0005-0000-0000-000010430000}"/>
    <cellStyle name="Note 9 9 3 14" xfId="17326" xr:uid="{00000000-0005-0000-0000-000011430000}"/>
    <cellStyle name="Note 9 9 3 14 2" xfId="17327" xr:uid="{00000000-0005-0000-0000-000012430000}"/>
    <cellStyle name="Note 9 9 3 15" xfId="17328" xr:uid="{00000000-0005-0000-0000-000013430000}"/>
    <cellStyle name="Note 9 9 3 15 2" xfId="17329" xr:uid="{00000000-0005-0000-0000-000014430000}"/>
    <cellStyle name="Note 9 9 3 16" xfId="17330" xr:uid="{00000000-0005-0000-0000-000015430000}"/>
    <cellStyle name="Note 9 9 3 2" xfId="17331" xr:uid="{00000000-0005-0000-0000-000016430000}"/>
    <cellStyle name="Note 9 9 3 2 2" xfId="17332" xr:uid="{00000000-0005-0000-0000-000017430000}"/>
    <cellStyle name="Note 9 9 3 3" xfId="17333" xr:uid="{00000000-0005-0000-0000-000018430000}"/>
    <cellStyle name="Note 9 9 3 3 2" xfId="17334" xr:uid="{00000000-0005-0000-0000-000019430000}"/>
    <cellStyle name="Note 9 9 3 4" xfId="17335" xr:uid="{00000000-0005-0000-0000-00001A430000}"/>
    <cellStyle name="Note 9 9 3 4 2" xfId="17336" xr:uid="{00000000-0005-0000-0000-00001B430000}"/>
    <cellStyle name="Note 9 9 3 5" xfId="17337" xr:uid="{00000000-0005-0000-0000-00001C430000}"/>
    <cellStyle name="Note 9 9 3 5 2" xfId="17338" xr:uid="{00000000-0005-0000-0000-00001D430000}"/>
    <cellStyle name="Note 9 9 3 6" xfId="17339" xr:uid="{00000000-0005-0000-0000-00001E430000}"/>
    <cellStyle name="Note 9 9 3 6 2" xfId="17340" xr:uid="{00000000-0005-0000-0000-00001F430000}"/>
    <cellStyle name="Note 9 9 3 7" xfId="17341" xr:uid="{00000000-0005-0000-0000-000020430000}"/>
    <cellStyle name="Note 9 9 3 7 2" xfId="17342" xr:uid="{00000000-0005-0000-0000-000021430000}"/>
    <cellStyle name="Note 9 9 3 8" xfId="17343" xr:uid="{00000000-0005-0000-0000-000022430000}"/>
    <cellStyle name="Note 9 9 3 8 2" xfId="17344" xr:uid="{00000000-0005-0000-0000-000023430000}"/>
    <cellStyle name="Note 9 9 3 9" xfId="17345" xr:uid="{00000000-0005-0000-0000-000024430000}"/>
    <cellStyle name="Note 9 9 3 9 2" xfId="17346" xr:uid="{00000000-0005-0000-0000-000025430000}"/>
    <cellStyle name="Note 9 9 4" xfId="17347" xr:uid="{00000000-0005-0000-0000-000026430000}"/>
    <cellStyle name="Note 9 9 4 10" xfId="17348" xr:uid="{00000000-0005-0000-0000-000027430000}"/>
    <cellStyle name="Note 9 9 4 10 2" xfId="17349" xr:uid="{00000000-0005-0000-0000-000028430000}"/>
    <cellStyle name="Note 9 9 4 11" xfId="17350" xr:uid="{00000000-0005-0000-0000-000029430000}"/>
    <cellStyle name="Note 9 9 4 11 2" xfId="17351" xr:uid="{00000000-0005-0000-0000-00002A430000}"/>
    <cellStyle name="Note 9 9 4 12" xfId="17352" xr:uid="{00000000-0005-0000-0000-00002B430000}"/>
    <cellStyle name="Note 9 9 4 12 2" xfId="17353" xr:uid="{00000000-0005-0000-0000-00002C430000}"/>
    <cellStyle name="Note 9 9 4 13" xfId="17354" xr:uid="{00000000-0005-0000-0000-00002D430000}"/>
    <cellStyle name="Note 9 9 4 13 2" xfId="17355" xr:uid="{00000000-0005-0000-0000-00002E430000}"/>
    <cellStyle name="Note 9 9 4 14" xfId="17356" xr:uid="{00000000-0005-0000-0000-00002F430000}"/>
    <cellStyle name="Note 9 9 4 14 2" xfId="17357" xr:uid="{00000000-0005-0000-0000-000030430000}"/>
    <cellStyle name="Note 9 9 4 15" xfId="17358" xr:uid="{00000000-0005-0000-0000-000031430000}"/>
    <cellStyle name="Note 9 9 4 15 2" xfId="17359" xr:uid="{00000000-0005-0000-0000-000032430000}"/>
    <cellStyle name="Note 9 9 4 16" xfId="17360" xr:uid="{00000000-0005-0000-0000-000033430000}"/>
    <cellStyle name="Note 9 9 4 2" xfId="17361" xr:uid="{00000000-0005-0000-0000-000034430000}"/>
    <cellStyle name="Note 9 9 4 2 2" xfId="17362" xr:uid="{00000000-0005-0000-0000-000035430000}"/>
    <cellStyle name="Note 9 9 4 3" xfId="17363" xr:uid="{00000000-0005-0000-0000-000036430000}"/>
    <cellStyle name="Note 9 9 4 3 2" xfId="17364" xr:uid="{00000000-0005-0000-0000-000037430000}"/>
    <cellStyle name="Note 9 9 4 4" xfId="17365" xr:uid="{00000000-0005-0000-0000-000038430000}"/>
    <cellStyle name="Note 9 9 4 4 2" xfId="17366" xr:uid="{00000000-0005-0000-0000-000039430000}"/>
    <cellStyle name="Note 9 9 4 5" xfId="17367" xr:uid="{00000000-0005-0000-0000-00003A430000}"/>
    <cellStyle name="Note 9 9 4 5 2" xfId="17368" xr:uid="{00000000-0005-0000-0000-00003B430000}"/>
    <cellStyle name="Note 9 9 4 6" xfId="17369" xr:uid="{00000000-0005-0000-0000-00003C430000}"/>
    <cellStyle name="Note 9 9 4 6 2" xfId="17370" xr:uid="{00000000-0005-0000-0000-00003D430000}"/>
    <cellStyle name="Note 9 9 4 7" xfId="17371" xr:uid="{00000000-0005-0000-0000-00003E430000}"/>
    <cellStyle name="Note 9 9 4 7 2" xfId="17372" xr:uid="{00000000-0005-0000-0000-00003F430000}"/>
    <cellStyle name="Note 9 9 4 8" xfId="17373" xr:uid="{00000000-0005-0000-0000-000040430000}"/>
    <cellStyle name="Note 9 9 4 8 2" xfId="17374" xr:uid="{00000000-0005-0000-0000-000041430000}"/>
    <cellStyle name="Note 9 9 4 9" xfId="17375" xr:uid="{00000000-0005-0000-0000-000042430000}"/>
    <cellStyle name="Note 9 9 4 9 2" xfId="17376" xr:uid="{00000000-0005-0000-0000-000043430000}"/>
    <cellStyle name="Note 9 9 5" xfId="17377" xr:uid="{00000000-0005-0000-0000-000044430000}"/>
    <cellStyle name="Note 9 9 5 10" xfId="17378" xr:uid="{00000000-0005-0000-0000-000045430000}"/>
    <cellStyle name="Note 9 9 5 10 2" xfId="17379" xr:uid="{00000000-0005-0000-0000-000046430000}"/>
    <cellStyle name="Note 9 9 5 11" xfId="17380" xr:uid="{00000000-0005-0000-0000-000047430000}"/>
    <cellStyle name="Note 9 9 5 11 2" xfId="17381" xr:uid="{00000000-0005-0000-0000-000048430000}"/>
    <cellStyle name="Note 9 9 5 12" xfId="17382" xr:uid="{00000000-0005-0000-0000-000049430000}"/>
    <cellStyle name="Note 9 9 5 12 2" xfId="17383" xr:uid="{00000000-0005-0000-0000-00004A430000}"/>
    <cellStyle name="Note 9 9 5 13" xfId="17384" xr:uid="{00000000-0005-0000-0000-00004B430000}"/>
    <cellStyle name="Note 9 9 5 13 2" xfId="17385" xr:uid="{00000000-0005-0000-0000-00004C430000}"/>
    <cellStyle name="Note 9 9 5 14" xfId="17386" xr:uid="{00000000-0005-0000-0000-00004D430000}"/>
    <cellStyle name="Note 9 9 5 2" xfId="17387" xr:uid="{00000000-0005-0000-0000-00004E430000}"/>
    <cellStyle name="Note 9 9 5 2 2" xfId="17388" xr:uid="{00000000-0005-0000-0000-00004F430000}"/>
    <cellStyle name="Note 9 9 5 3" xfId="17389" xr:uid="{00000000-0005-0000-0000-000050430000}"/>
    <cellStyle name="Note 9 9 5 3 2" xfId="17390" xr:uid="{00000000-0005-0000-0000-000051430000}"/>
    <cellStyle name="Note 9 9 5 4" xfId="17391" xr:uid="{00000000-0005-0000-0000-000052430000}"/>
    <cellStyle name="Note 9 9 5 4 2" xfId="17392" xr:uid="{00000000-0005-0000-0000-000053430000}"/>
    <cellStyle name="Note 9 9 5 5" xfId="17393" xr:uid="{00000000-0005-0000-0000-000054430000}"/>
    <cellStyle name="Note 9 9 5 5 2" xfId="17394" xr:uid="{00000000-0005-0000-0000-000055430000}"/>
    <cellStyle name="Note 9 9 5 6" xfId="17395" xr:uid="{00000000-0005-0000-0000-000056430000}"/>
    <cellStyle name="Note 9 9 5 6 2" xfId="17396" xr:uid="{00000000-0005-0000-0000-000057430000}"/>
    <cellStyle name="Note 9 9 5 7" xfId="17397" xr:uid="{00000000-0005-0000-0000-000058430000}"/>
    <cellStyle name="Note 9 9 5 7 2" xfId="17398" xr:uid="{00000000-0005-0000-0000-000059430000}"/>
    <cellStyle name="Note 9 9 5 8" xfId="17399" xr:uid="{00000000-0005-0000-0000-00005A430000}"/>
    <cellStyle name="Note 9 9 5 8 2" xfId="17400" xr:uid="{00000000-0005-0000-0000-00005B430000}"/>
    <cellStyle name="Note 9 9 5 9" xfId="17401" xr:uid="{00000000-0005-0000-0000-00005C430000}"/>
    <cellStyle name="Note 9 9 5 9 2" xfId="17402" xr:uid="{00000000-0005-0000-0000-00005D430000}"/>
    <cellStyle name="Note 9 9 6" xfId="17403" xr:uid="{00000000-0005-0000-0000-00005E430000}"/>
    <cellStyle name="Note 9 9 6 2" xfId="17404" xr:uid="{00000000-0005-0000-0000-00005F430000}"/>
    <cellStyle name="Note 9 9 7" xfId="17405" xr:uid="{00000000-0005-0000-0000-000060430000}"/>
    <cellStyle name="Note 9 9 7 2" xfId="17406" xr:uid="{00000000-0005-0000-0000-000061430000}"/>
    <cellStyle name="Note 9 9 8" xfId="17407" xr:uid="{00000000-0005-0000-0000-000062430000}"/>
    <cellStyle name="Note 9 9 8 2" xfId="17408" xr:uid="{00000000-0005-0000-0000-000063430000}"/>
    <cellStyle name="Note 9 9 9" xfId="17409" xr:uid="{00000000-0005-0000-0000-000064430000}"/>
    <cellStyle name="Note 9 9 9 2" xfId="17410" xr:uid="{00000000-0005-0000-0000-000065430000}"/>
    <cellStyle name="Output 10" xfId="17411" xr:uid="{00000000-0005-0000-0000-000066430000}"/>
    <cellStyle name="Output 2" xfId="688" xr:uid="{00000000-0005-0000-0000-000067430000}"/>
    <cellStyle name="Output 2 2" xfId="689" xr:uid="{00000000-0005-0000-0000-000068430000}"/>
    <cellStyle name="Output 2 2 2" xfId="690" xr:uid="{00000000-0005-0000-0000-000069430000}"/>
    <cellStyle name="Output 2 2 2 2" xfId="691" xr:uid="{00000000-0005-0000-0000-00006A430000}"/>
    <cellStyle name="Output 2 2 2 2 2" xfId="692" xr:uid="{00000000-0005-0000-0000-00006B430000}"/>
    <cellStyle name="Output 2 2 2 3" xfId="693" xr:uid="{00000000-0005-0000-0000-00006C430000}"/>
    <cellStyle name="Output 2 2 2 4" xfId="694" xr:uid="{00000000-0005-0000-0000-00006D430000}"/>
    <cellStyle name="Output 2 2 3" xfId="695" xr:uid="{00000000-0005-0000-0000-00006E430000}"/>
    <cellStyle name="Output 2 2 3 2" xfId="696" xr:uid="{00000000-0005-0000-0000-00006F430000}"/>
    <cellStyle name="Output 2 2 4" xfId="697" xr:uid="{00000000-0005-0000-0000-000070430000}"/>
    <cellStyle name="Output 2 2 5" xfId="698" xr:uid="{00000000-0005-0000-0000-000071430000}"/>
    <cellStyle name="Output 2 3" xfId="699" xr:uid="{00000000-0005-0000-0000-000072430000}"/>
    <cellStyle name="Output 2 3 2" xfId="700" xr:uid="{00000000-0005-0000-0000-000073430000}"/>
    <cellStyle name="Output 2 3 2 2" xfId="701" xr:uid="{00000000-0005-0000-0000-000074430000}"/>
    <cellStyle name="Output 2 3 3" xfId="702" xr:uid="{00000000-0005-0000-0000-000075430000}"/>
    <cellStyle name="Output 2 3 4" xfId="703" xr:uid="{00000000-0005-0000-0000-000076430000}"/>
    <cellStyle name="Output 2 4" xfId="704" xr:uid="{00000000-0005-0000-0000-000077430000}"/>
    <cellStyle name="Output 2 5" xfId="705" xr:uid="{00000000-0005-0000-0000-000078430000}"/>
    <cellStyle name="Output 2 5 2" xfId="706" xr:uid="{00000000-0005-0000-0000-000079430000}"/>
    <cellStyle name="Output 2 6" xfId="707" xr:uid="{00000000-0005-0000-0000-00007A430000}"/>
    <cellStyle name="Output 2 7" xfId="708" xr:uid="{00000000-0005-0000-0000-00007B430000}"/>
    <cellStyle name="Output 2 8" xfId="17412" xr:uid="{00000000-0005-0000-0000-00007C430000}"/>
    <cellStyle name="Output 3" xfId="709" xr:uid="{00000000-0005-0000-0000-00007D430000}"/>
    <cellStyle name="Output 3 2" xfId="710" xr:uid="{00000000-0005-0000-0000-00007E430000}"/>
    <cellStyle name="Output 3 2 2" xfId="711" xr:uid="{00000000-0005-0000-0000-00007F430000}"/>
    <cellStyle name="Output 3 2 2 2" xfId="712" xr:uid="{00000000-0005-0000-0000-000080430000}"/>
    <cellStyle name="Output 3 2 3" xfId="713" xr:uid="{00000000-0005-0000-0000-000081430000}"/>
    <cellStyle name="Output 3 2 4" xfId="714" xr:uid="{00000000-0005-0000-0000-000082430000}"/>
    <cellStyle name="Output 3 3" xfId="715" xr:uid="{00000000-0005-0000-0000-000083430000}"/>
    <cellStyle name="Output 3 3 2" xfId="716" xr:uid="{00000000-0005-0000-0000-000084430000}"/>
    <cellStyle name="Output 3 4" xfId="717" xr:uid="{00000000-0005-0000-0000-000085430000}"/>
    <cellStyle name="Output 3 5" xfId="718" xr:uid="{00000000-0005-0000-0000-000086430000}"/>
    <cellStyle name="Output 3 6" xfId="17413" xr:uid="{00000000-0005-0000-0000-000087430000}"/>
    <cellStyle name="Output 4" xfId="719" xr:uid="{00000000-0005-0000-0000-000088430000}"/>
    <cellStyle name="Output 4 2" xfId="720" xr:uid="{00000000-0005-0000-0000-000089430000}"/>
    <cellStyle name="Output 4 2 2" xfId="721" xr:uid="{00000000-0005-0000-0000-00008A430000}"/>
    <cellStyle name="Output 4 3" xfId="722" xr:uid="{00000000-0005-0000-0000-00008B430000}"/>
    <cellStyle name="Output 4 4" xfId="723" xr:uid="{00000000-0005-0000-0000-00008C430000}"/>
    <cellStyle name="Output 4 5" xfId="17414" xr:uid="{00000000-0005-0000-0000-00008D430000}"/>
    <cellStyle name="Output 5" xfId="724" xr:uid="{00000000-0005-0000-0000-00008E430000}"/>
    <cellStyle name="Output 5 2" xfId="725" xr:uid="{00000000-0005-0000-0000-00008F430000}"/>
    <cellStyle name="Output 5 3" xfId="17415" xr:uid="{00000000-0005-0000-0000-000090430000}"/>
    <cellStyle name="Output 6" xfId="17416" xr:uid="{00000000-0005-0000-0000-000091430000}"/>
    <cellStyle name="Output 7" xfId="17417" xr:uid="{00000000-0005-0000-0000-000092430000}"/>
    <cellStyle name="Output 8" xfId="17418" xr:uid="{00000000-0005-0000-0000-000093430000}"/>
    <cellStyle name="Output 8 10" xfId="17419" xr:uid="{00000000-0005-0000-0000-000094430000}"/>
    <cellStyle name="Output 8 10 10" xfId="17420" xr:uid="{00000000-0005-0000-0000-000095430000}"/>
    <cellStyle name="Output 8 10 10 2" xfId="17421" xr:uid="{00000000-0005-0000-0000-000096430000}"/>
    <cellStyle name="Output 8 10 11" xfId="17422" xr:uid="{00000000-0005-0000-0000-000097430000}"/>
    <cellStyle name="Output 8 10 11 2" xfId="17423" xr:uid="{00000000-0005-0000-0000-000098430000}"/>
    <cellStyle name="Output 8 10 12" xfId="17424" xr:uid="{00000000-0005-0000-0000-000099430000}"/>
    <cellStyle name="Output 8 10 12 2" xfId="17425" xr:uid="{00000000-0005-0000-0000-00009A430000}"/>
    <cellStyle name="Output 8 10 13" xfId="17426" xr:uid="{00000000-0005-0000-0000-00009B430000}"/>
    <cellStyle name="Output 8 10 13 2" xfId="17427" xr:uid="{00000000-0005-0000-0000-00009C430000}"/>
    <cellStyle name="Output 8 10 14" xfId="17428" xr:uid="{00000000-0005-0000-0000-00009D430000}"/>
    <cellStyle name="Output 8 10 14 2" xfId="17429" xr:uid="{00000000-0005-0000-0000-00009E430000}"/>
    <cellStyle name="Output 8 10 15" xfId="17430" xr:uid="{00000000-0005-0000-0000-00009F430000}"/>
    <cellStyle name="Output 8 10 15 2" xfId="17431" xr:uid="{00000000-0005-0000-0000-0000A0430000}"/>
    <cellStyle name="Output 8 10 16" xfId="17432" xr:uid="{00000000-0005-0000-0000-0000A1430000}"/>
    <cellStyle name="Output 8 10 16 2" xfId="17433" xr:uid="{00000000-0005-0000-0000-0000A2430000}"/>
    <cellStyle name="Output 8 10 17" xfId="17434" xr:uid="{00000000-0005-0000-0000-0000A3430000}"/>
    <cellStyle name="Output 8 10 17 2" xfId="17435" xr:uid="{00000000-0005-0000-0000-0000A4430000}"/>
    <cellStyle name="Output 8 10 18" xfId="17436" xr:uid="{00000000-0005-0000-0000-0000A5430000}"/>
    <cellStyle name="Output 8 10 2" xfId="17437" xr:uid="{00000000-0005-0000-0000-0000A6430000}"/>
    <cellStyle name="Output 8 10 2 2" xfId="17438" xr:uid="{00000000-0005-0000-0000-0000A7430000}"/>
    <cellStyle name="Output 8 10 3" xfId="17439" xr:uid="{00000000-0005-0000-0000-0000A8430000}"/>
    <cellStyle name="Output 8 10 3 2" xfId="17440" xr:uid="{00000000-0005-0000-0000-0000A9430000}"/>
    <cellStyle name="Output 8 10 4" xfId="17441" xr:uid="{00000000-0005-0000-0000-0000AA430000}"/>
    <cellStyle name="Output 8 10 4 2" xfId="17442" xr:uid="{00000000-0005-0000-0000-0000AB430000}"/>
    <cellStyle name="Output 8 10 5" xfId="17443" xr:uid="{00000000-0005-0000-0000-0000AC430000}"/>
    <cellStyle name="Output 8 10 5 2" xfId="17444" xr:uid="{00000000-0005-0000-0000-0000AD430000}"/>
    <cellStyle name="Output 8 10 6" xfId="17445" xr:uid="{00000000-0005-0000-0000-0000AE430000}"/>
    <cellStyle name="Output 8 10 6 2" xfId="17446" xr:uid="{00000000-0005-0000-0000-0000AF430000}"/>
    <cellStyle name="Output 8 10 7" xfId="17447" xr:uid="{00000000-0005-0000-0000-0000B0430000}"/>
    <cellStyle name="Output 8 10 7 2" xfId="17448" xr:uid="{00000000-0005-0000-0000-0000B1430000}"/>
    <cellStyle name="Output 8 10 8" xfId="17449" xr:uid="{00000000-0005-0000-0000-0000B2430000}"/>
    <cellStyle name="Output 8 10 8 2" xfId="17450" xr:uid="{00000000-0005-0000-0000-0000B3430000}"/>
    <cellStyle name="Output 8 10 9" xfId="17451" xr:uid="{00000000-0005-0000-0000-0000B4430000}"/>
    <cellStyle name="Output 8 10 9 2" xfId="17452" xr:uid="{00000000-0005-0000-0000-0000B5430000}"/>
    <cellStyle name="Output 8 11" xfId="17453" xr:uid="{00000000-0005-0000-0000-0000B6430000}"/>
    <cellStyle name="Output 8 11 10" xfId="17454" xr:uid="{00000000-0005-0000-0000-0000B7430000}"/>
    <cellStyle name="Output 8 11 10 2" xfId="17455" xr:uid="{00000000-0005-0000-0000-0000B8430000}"/>
    <cellStyle name="Output 8 11 11" xfId="17456" xr:uid="{00000000-0005-0000-0000-0000B9430000}"/>
    <cellStyle name="Output 8 11 11 2" xfId="17457" xr:uid="{00000000-0005-0000-0000-0000BA430000}"/>
    <cellStyle name="Output 8 11 12" xfId="17458" xr:uid="{00000000-0005-0000-0000-0000BB430000}"/>
    <cellStyle name="Output 8 11 12 2" xfId="17459" xr:uid="{00000000-0005-0000-0000-0000BC430000}"/>
    <cellStyle name="Output 8 11 13" xfId="17460" xr:uid="{00000000-0005-0000-0000-0000BD430000}"/>
    <cellStyle name="Output 8 11 13 2" xfId="17461" xr:uid="{00000000-0005-0000-0000-0000BE430000}"/>
    <cellStyle name="Output 8 11 14" xfId="17462" xr:uid="{00000000-0005-0000-0000-0000BF430000}"/>
    <cellStyle name="Output 8 11 14 2" xfId="17463" xr:uid="{00000000-0005-0000-0000-0000C0430000}"/>
    <cellStyle name="Output 8 11 15" xfId="17464" xr:uid="{00000000-0005-0000-0000-0000C1430000}"/>
    <cellStyle name="Output 8 11 15 2" xfId="17465" xr:uid="{00000000-0005-0000-0000-0000C2430000}"/>
    <cellStyle name="Output 8 11 16" xfId="17466" xr:uid="{00000000-0005-0000-0000-0000C3430000}"/>
    <cellStyle name="Output 8 11 16 2" xfId="17467" xr:uid="{00000000-0005-0000-0000-0000C4430000}"/>
    <cellStyle name="Output 8 11 17" xfId="17468" xr:uid="{00000000-0005-0000-0000-0000C5430000}"/>
    <cellStyle name="Output 8 11 17 2" xfId="17469" xr:uid="{00000000-0005-0000-0000-0000C6430000}"/>
    <cellStyle name="Output 8 11 18" xfId="17470" xr:uid="{00000000-0005-0000-0000-0000C7430000}"/>
    <cellStyle name="Output 8 11 2" xfId="17471" xr:uid="{00000000-0005-0000-0000-0000C8430000}"/>
    <cellStyle name="Output 8 11 2 2" xfId="17472" xr:uid="{00000000-0005-0000-0000-0000C9430000}"/>
    <cellStyle name="Output 8 11 3" xfId="17473" xr:uid="{00000000-0005-0000-0000-0000CA430000}"/>
    <cellStyle name="Output 8 11 3 2" xfId="17474" xr:uid="{00000000-0005-0000-0000-0000CB430000}"/>
    <cellStyle name="Output 8 11 4" xfId="17475" xr:uid="{00000000-0005-0000-0000-0000CC430000}"/>
    <cellStyle name="Output 8 11 4 2" xfId="17476" xr:uid="{00000000-0005-0000-0000-0000CD430000}"/>
    <cellStyle name="Output 8 11 5" xfId="17477" xr:uid="{00000000-0005-0000-0000-0000CE430000}"/>
    <cellStyle name="Output 8 11 5 2" xfId="17478" xr:uid="{00000000-0005-0000-0000-0000CF430000}"/>
    <cellStyle name="Output 8 11 6" xfId="17479" xr:uid="{00000000-0005-0000-0000-0000D0430000}"/>
    <cellStyle name="Output 8 11 6 2" xfId="17480" xr:uid="{00000000-0005-0000-0000-0000D1430000}"/>
    <cellStyle name="Output 8 11 7" xfId="17481" xr:uid="{00000000-0005-0000-0000-0000D2430000}"/>
    <cellStyle name="Output 8 11 7 2" xfId="17482" xr:uid="{00000000-0005-0000-0000-0000D3430000}"/>
    <cellStyle name="Output 8 11 8" xfId="17483" xr:uid="{00000000-0005-0000-0000-0000D4430000}"/>
    <cellStyle name="Output 8 11 8 2" xfId="17484" xr:uid="{00000000-0005-0000-0000-0000D5430000}"/>
    <cellStyle name="Output 8 11 9" xfId="17485" xr:uid="{00000000-0005-0000-0000-0000D6430000}"/>
    <cellStyle name="Output 8 11 9 2" xfId="17486" xr:uid="{00000000-0005-0000-0000-0000D7430000}"/>
    <cellStyle name="Output 8 12" xfId="17487" xr:uid="{00000000-0005-0000-0000-0000D8430000}"/>
    <cellStyle name="Output 8 12 10" xfId="17488" xr:uid="{00000000-0005-0000-0000-0000D9430000}"/>
    <cellStyle name="Output 8 12 10 2" xfId="17489" xr:uid="{00000000-0005-0000-0000-0000DA430000}"/>
    <cellStyle name="Output 8 12 11" xfId="17490" xr:uid="{00000000-0005-0000-0000-0000DB430000}"/>
    <cellStyle name="Output 8 12 11 2" xfId="17491" xr:uid="{00000000-0005-0000-0000-0000DC430000}"/>
    <cellStyle name="Output 8 12 12" xfId="17492" xr:uid="{00000000-0005-0000-0000-0000DD430000}"/>
    <cellStyle name="Output 8 12 12 2" xfId="17493" xr:uid="{00000000-0005-0000-0000-0000DE430000}"/>
    <cellStyle name="Output 8 12 13" xfId="17494" xr:uid="{00000000-0005-0000-0000-0000DF430000}"/>
    <cellStyle name="Output 8 12 13 2" xfId="17495" xr:uid="{00000000-0005-0000-0000-0000E0430000}"/>
    <cellStyle name="Output 8 12 14" xfId="17496" xr:uid="{00000000-0005-0000-0000-0000E1430000}"/>
    <cellStyle name="Output 8 12 14 2" xfId="17497" xr:uid="{00000000-0005-0000-0000-0000E2430000}"/>
    <cellStyle name="Output 8 12 15" xfId="17498" xr:uid="{00000000-0005-0000-0000-0000E3430000}"/>
    <cellStyle name="Output 8 12 15 2" xfId="17499" xr:uid="{00000000-0005-0000-0000-0000E4430000}"/>
    <cellStyle name="Output 8 12 16" xfId="17500" xr:uid="{00000000-0005-0000-0000-0000E5430000}"/>
    <cellStyle name="Output 8 12 2" xfId="17501" xr:uid="{00000000-0005-0000-0000-0000E6430000}"/>
    <cellStyle name="Output 8 12 2 2" xfId="17502" xr:uid="{00000000-0005-0000-0000-0000E7430000}"/>
    <cellStyle name="Output 8 12 3" xfId="17503" xr:uid="{00000000-0005-0000-0000-0000E8430000}"/>
    <cellStyle name="Output 8 12 3 2" xfId="17504" xr:uid="{00000000-0005-0000-0000-0000E9430000}"/>
    <cellStyle name="Output 8 12 4" xfId="17505" xr:uid="{00000000-0005-0000-0000-0000EA430000}"/>
    <cellStyle name="Output 8 12 4 2" xfId="17506" xr:uid="{00000000-0005-0000-0000-0000EB430000}"/>
    <cellStyle name="Output 8 12 5" xfId="17507" xr:uid="{00000000-0005-0000-0000-0000EC430000}"/>
    <cellStyle name="Output 8 12 5 2" xfId="17508" xr:uid="{00000000-0005-0000-0000-0000ED430000}"/>
    <cellStyle name="Output 8 12 6" xfId="17509" xr:uid="{00000000-0005-0000-0000-0000EE430000}"/>
    <cellStyle name="Output 8 12 6 2" xfId="17510" xr:uid="{00000000-0005-0000-0000-0000EF430000}"/>
    <cellStyle name="Output 8 12 7" xfId="17511" xr:uid="{00000000-0005-0000-0000-0000F0430000}"/>
    <cellStyle name="Output 8 12 7 2" xfId="17512" xr:uid="{00000000-0005-0000-0000-0000F1430000}"/>
    <cellStyle name="Output 8 12 8" xfId="17513" xr:uid="{00000000-0005-0000-0000-0000F2430000}"/>
    <cellStyle name="Output 8 12 8 2" xfId="17514" xr:uid="{00000000-0005-0000-0000-0000F3430000}"/>
    <cellStyle name="Output 8 12 9" xfId="17515" xr:uid="{00000000-0005-0000-0000-0000F4430000}"/>
    <cellStyle name="Output 8 12 9 2" xfId="17516" xr:uid="{00000000-0005-0000-0000-0000F5430000}"/>
    <cellStyle name="Output 8 13" xfId="17517" xr:uid="{00000000-0005-0000-0000-0000F6430000}"/>
    <cellStyle name="Output 8 13 10" xfId="17518" xr:uid="{00000000-0005-0000-0000-0000F7430000}"/>
    <cellStyle name="Output 8 13 10 2" xfId="17519" xr:uid="{00000000-0005-0000-0000-0000F8430000}"/>
    <cellStyle name="Output 8 13 11" xfId="17520" xr:uid="{00000000-0005-0000-0000-0000F9430000}"/>
    <cellStyle name="Output 8 13 11 2" xfId="17521" xr:uid="{00000000-0005-0000-0000-0000FA430000}"/>
    <cellStyle name="Output 8 13 12" xfId="17522" xr:uid="{00000000-0005-0000-0000-0000FB430000}"/>
    <cellStyle name="Output 8 13 12 2" xfId="17523" xr:uid="{00000000-0005-0000-0000-0000FC430000}"/>
    <cellStyle name="Output 8 13 13" xfId="17524" xr:uid="{00000000-0005-0000-0000-0000FD430000}"/>
    <cellStyle name="Output 8 13 13 2" xfId="17525" xr:uid="{00000000-0005-0000-0000-0000FE430000}"/>
    <cellStyle name="Output 8 13 14" xfId="17526" xr:uid="{00000000-0005-0000-0000-0000FF430000}"/>
    <cellStyle name="Output 8 13 14 2" xfId="17527" xr:uid="{00000000-0005-0000-0000-000000440000}"/>
    <cellStyle name="Output 8 13 15" xfId="17528" xr:uid="{00000000-0005-0000-0000-000001440000}"/>
    <cellStyle name="Output 8 13 15 2" xfId="17529" xr:uid="{00000000-0005-0000-0000-000002440000}"/>
    <cellStyle name="Output 8 13 16" xfId="17530" xr:uid="{00000000-0005-0000-0000-000003440000}"/>
    <cellStyle name="Output 8 13 2" xfId="17531" xr:uid="{00000000-0005-0000-0000-000004440000}"/>
    <cellStyle name="Output 8 13 2 2" xfId="17532" xr:uid="{00000000-0005-0000-0000-000005440000}"/>
    <cellStyle name="Output 8 13 3" xfId="17533" xr:uid="{00000000-0005-0000-0000-000006440000}"/>
    <cellStyle name="Output 8 13 3 2" xfId="17534" xr:uid="{00000000-0005-0000-0000-000007440000}"/>
    <cellStyle name="Output 8 13 4" xfId="17535" xr:uid="{00000000-0005-0000-0000-000008440000}"/>
    <cellStyle name="Output 8 13 4 2" xfId="17536" xr:uid="{00000000-0005-0000-0000-000009440000}"/>
    <cellStyle name="Output 8 13 5" xfId="17537" xr:uid="{00000000-0005-0000-0000-00000A440000}"/>
    <cellStyle name="Output 8 13 5 2" xfId="17538" xr:uid="{00000000-0005-0000-0000-00000B440000}"/>
    <cellStyle name="Output 8 13 6" xfId="17539" xr:uid="{00000000-0005-0000-0000-00000C440000}"/>
    <cellStyle name="Output 8 13 6 2" xfId="17540" xr:uid="{00000000-0005-0000-0000-00000D440000}"/>
    <cellStyle name="Output 8 13 7" xfId="17541" xr:uid="{00000000-0005-0000-0000-00000E440000}"/>
    <cellStyle name="Output 8 13 7 2" xfId="17542" xr:uid="{00000000-0005-0000-0000-00000F440000}"/>
    <cellStyle name="Output 8 13 8" xfId="17543" xr:uid="{00000000-0005-0000-0000-000010440000}"/>
    <cellStyle name="Output 8 13 8 2" xfId="17544" xr:uid="{00000000-0005-0000-0000-000011440000}"/>
    <cellStyle name="Output 8 13 9" xfId="17545" xr:uid="{00000000-0005-0000-0000-000012440000}"/>
    <cellStyle name="Output 8 13 9 2" xfId="17546" xr:uid="{00000000-0005-0000-0000-000013440000}"/>
    <cellStyle name="Output 8 14" xfId="17547" xr:uid="{00000000-0005-0000-0000-000014440000}"/>
    <cellStyle name="Output 8 14 10" xfId="17548" xr:uid="{00000000-0005-0000-0000-000015440000}"/>
    <cellStyle name="Output 8 14 10 2" xfId="17549" xr:uid="{00000000-0005-0000-0000-000016440000}"/>
    <cellStyle name="Output 8 14 11" xfId="17550" xr:uid="{00000000-0005-0000-0000-000017440000}"/>
    <cellStyle name="Output 8 14 11 2" xfId="17551" xr:uid="{00000000-0005-0000-0000-000018440000}"/>
    <cellStyle name="Output 8 14 12" xfId="17552" xr:uid="{00000000-0005-0000-0000-000019440000}"/>
    <cellStyle name="Output 8 14 12 2" xfId="17553" xr:uid="{00000000-0005-0000-0000-00001A440000}"/>
    <cellStyle name="Output 8 14 13" xfId="17554" xr:uid="{00000000-0005-0000-0000-00001B440000}"/>
    <cellStyle name="Output 8 14 13 2" xfId="17555" xr:uid="{00000000-0005-0000-0000-00001C440000}"/>
    <cellStyle name="Output 8 14 14" xfId="17556" xr:uid="{00000000-0005-0000-0000-00001D440000}"/>
    <cellStyle name="Output 8 14 14 2" xfId="17557" xr:uid="{00000000-0005-0000-0000-00001E440000}"/>
    <cellStyle name="Output 8 14 15" xfId="17558" xr:uid="{00000000-0005-0000-0000-00001F440000}"/>
    <cellStyle name="Output 8 14 2" xfId="17559" xr:uid="{00000000-0005-0000-0000-000020440000}"/>
    <cellStyle name="Output 8 14 2 2" xfId="17560" xr:uid="{00000000-0005-0000-0000-000021440000}"/>
    <cellStyle name="Output 8 14 3" xfId="17561" xr:uid="{00000000-0005-0000-0000-000022440000}"/>
    <cellStyle name="Output 8 14 3 2" xfId="17562" xr:uid="{00000000-0005-0000-0000-000023440000}"/>
    <cellStyle name="Output 8 14 4" xfId="17563" xr:uid="{00000000-0005-0000-0000-000024440000}"/>
    <cellStyle name="Output 8 14 4 2" xfId="17564" xr:uid="{00000000-0005-0000-0000-000025440000}"/>
    <cellStyle name="Output 8 14 5" xfId="17565" xr:uid="{00000000-0005-0000-0000-000026440000}"/>
    <cellStyle name="Output 8 14 5 2" xfId="17566" xr:uid="{00000000-0005-0000-0000-000027440000}"/>
    <cellStyle name="Output 8 14 6" xfId="17567" xr:uid="{00000000-0005-0000-0000-000028440000}"/>
    <cellStyle name="Output 8 14 6 2" xfId="17568" xr:uid="{00000000-0005-0000-0000-000029440000}"/>
    <cellStyle name="Output 8 14 7" xfId="17569" xr:uid="{00000000-0005-0000-0000-00002A440000}"/>
    <cellStyle name="Output 8 14 7 2" xfId="17570" xr:uid="{00000000-0005-0000-0000-00002B440000}"/>
    <cellStyle name="Output 8 14 8" xfId="17571" xr:uid="{00000000-0005-0000-0000-00002C440000}"/>
    <cellStyle name="Output 8 14 8 2" xfId="17572" xr:uid="{00000000-0005-0000-0000-00002D440000}"/>
    <cellStyle name="Output 8 14 9" xfId="17573" xr:uid="{00000000-0005-0000-0000-00002E440000}"/>
    <cellStyle name="Output 8 14 9 2" xfId="17574" xr:uid="{00000000-0005-0000-0000-00002F440000}"/>
    <cellStyle name="Output 8 15" xfId="17575" xr:uid="{00000000-0005-0000-0000-000030440000}"/>
    <cellStyle name="Output 8 15 2" xfId="17576" xr:uid="{00000000-0005-0000-0000-000031440000}"/>
    <cellStyle name="Output 8 16" xfId="17577" xr:uid="{00000000-0005-0000-0000-000032440000}"/>
    <cellStyle name="Output 8 16 2" xfId="17578" xr:uid="{00000000-0005-0000-0000-000033440000}"/>
    <cellStyle name="Output 8 17" xfId="17579" xr:uid="{00000000-0005-0000-0000-000034440000}"/>
    <cellStyle name="Output 8 17 2" xfId="17580" xr:uid="{00000000-0005-0000-0000-000035440000}"/>
    <cellStyle name="Output 8 18" xfId="17581" xr:uid="{00000000-0005-0000-0000-000036440000}"/>
    <cellStyle name="Output 8 18 2" xfId="17582" xr:uid="{00000000-0005-0000-0000-000037440000}"/>
    <cellStyle name="Output 8 19" xfId="17583" xr:uid="{00000000-0005-0000-0000-000038440000}"/>
    <cellStyle name="Output 8 19 2" xfId="17584" xr:uid="{00000000-0005-0000-0000-000039440000}"/>
    <cellStyle name="Output 8 2" xfId="17585" xr:uid="{00000000-0005-0000-0000-00003A440000}"/>
    <cellStyle name="Output 8 2 10" xfId="17586" xr:uid="{00000000-0005-0000-0000-00003B440000}"/>
    <cellStyle name="Output 8 2 10 10" xfId="17587" xr:uid="{00000000-0005-0000-0000-00003C440000}"/>
    <cellStyle name="Output 8 2 10 10 2" xfId="17588" xr:uid="{00000000-0005-0000-0000-00003D440000}"/>
    <cellStyle name="Output 8 2 10 11" xfId="17589" xr:uid="{00000000-0005-0000-0000-00003E440000}"/>
    <cellStyle name="Output 8 2 10 11 2" xfId="17590" xr:uid="{00000000-0005-0000-0000-00003F440000}"/>
    <cellStyle name="Output 8 2 10 12" xfId="17591" xr:uid="{00000000-0005-0000-0000-000040440000}"/>
    <cellStyle name="Output 8 2 10 12 2" xfId="17592" xr:uid="{00000000-0005-0000-0000-000041440000}"/>
    <cellStyle name="Output 8 2 10 13" xfId="17593" xr:uid="{00000000-0005-0000-0000-000042440000}"/>
    <cellStyle name="Output 8 2 10 13 2" xfId="17594" xr:uid="{00000000-0005-0000-0000-000043440000}"/>
    <cellStyle name="Output 8 2 10 14" xfId="17595" xr:uid="{00000000-0005-0000-0000-000044440000}"/>
    <cellStyle name="Output 8 2 10 14 2" xfId="17596" xr:uid="{00000000-0005-0000-0000-000045440000}"/>
    <cellStyle name="Output 8 2 10 15" xfId="17597" xr:uid="{00000000-0005-0000-0000-000046440000}"/>
    <cellStyle name="Output 8 2 10 15 2" xfId="17598" xr:uid="{00000000-0005-0000-0000-000047440000}"/>
    <cellStyle name="Output 8 2 10 16" xfId="17599" xr:uid="{00000000-0005-0000-0000-000048440000}"/>
    <cellStyle name="Output 8 2 10 16 2" xfId="17600" xr:uid="{00000000-0005-0000-0000-000049440000}"/>
    <cellStyle name="Output 8 2 10 17" xfId="17601" xr:uid="{00000000-0005-0000-0000-00004A440000}"/>
    <cellStyle name="Output 8 2 10 17 2" xfId="17602" xr:uid="{00000000-0005-0000-0000-00004B440000}"/>
    <cellStyle name="Output 8 2 10 18" xfId="17603" xr:uid="{00000000-0005-0000-0000-00004C440000}"/>
    <cellStyle name="Output 8 2 10 2" xfId="17604" xr:uid="{00000000-0005-0000-0000-00004D440000}"/>
    <cellStyle name="Output 8 2 10 2 2" xfId="17605" xr:uid="{00000000-0005-0000-0000-00004E440000}"/>
    <cellStyle name="Output 8 2 10 3" xfId="17606" xr:uid="{00000000-0005-0000-0000-00004F440000}"/>
    <cellStyle name="Output 8 2 10 3 2" xfId="17607" xr:uid="{00000000-0005-0000-0000-000050440000}"/>
    <cellStyle name="Output 8 2 10 4" xfId="17608" xr:uid="{00000000-0005-0000-0000-000051440000}"/>
    <cellStyle name="Output 8 2 10 4 2" xfId="17609" xr:uid="{00000000-0005-0000-0000-000052440000}"/>
    <cellStyle name="Output 8 2 10 5" xfId="17610" xr:uid="{00000000-0005-0000-0000-000053440000}"/>
    <cellStyle name="Output 8 2 10 5 2" xfId="17611" xr:uid="{00000000-0005-0000-0000-000054440000}"/>
    <cellStyle name="Output 8 2 10 6" xfId="17612" xr:uid="{00000000-0005-0000-0000-000055440000}"/>
    <cellStyle name="Output 8 2 10 6 2" xfId="17613" xr:uid="{00000000-0005-0000-0000-000056440000}"/>
    <cellStyle name="Output 8 2 10 7" xfId="17614" xr:uid="{00000000-0005-0000-0000-000057440000}"/>
    <cellStyle name="Output 8 2 10 7 2" xfId="17615" xr:uid="{00000000-0005-0000-0000-000058440000}"/>
    <cellStyle name="Output 8 2 10 8" xfId="17616" xr:uid="{00000000-0005-0000-0000-000059440000}"/>
    <cellStyle name="Output 8 2 10 8 2" xfId="17617" xr:uid="{00000000-0005-0000-0000-00005A440000}"/>
    <cellStyle name="Output 8 2 10 9" xfId="17618" xr:uid="{00000000-0005-0000-0000-00005B440000}"/>
    <cellStyle name="Output 8 2 10 9 2" xfId="17619" xr:uid="{00000000-0005-0000-0000-00005C440000}"/>
    <cellStyle name="Output 8 2 11" xfId="17620" xr:uid="{00000000-0005-0000-0000-00005D440000}"/>
    <cellStyle name="Output 8 2 11 10" xfId="17621" xr:uid="{00000000-0005-0000-0000-00005E440000}"/>
    <cellStyle name="Output 8 2 11 10 2" xfId="17622" xr:uid="{00000000-0005-0000-0000-00005F440000}"/>
    <cellStyle name="Output 8 2 11 11" xfId="17623" xr:uid="{00000000-0005-0000-0000-000060440000}"/>
    <cellStyle name="Output 8 2 11 11 2" xfId="17624" xr:uid="{00000000-0005-0000-0000-000061440000}"/>
    <cellStyle name="Output 8 2 11 12" xfId="17625" xr:uid="{00000000-0005-0000-0000-000062440000}"/>
    <cellStyle name="Output 8 2 11 12 2" xfId="17626" xr:uid="{00000000-0005-0000-0000-000063440000}"/>
    <cellStyle name="Output 8 2 11 13" xfId="17627" xr:uid="{00000000-0005-0000-0000-000064440000}"/>
    <cellStyle name="Output 8 2 11 13 2" xfId="17628" xr:uid="{00000000-0005-0000-0000-000065440000}"/>
    <cellStyle name="Output 8 2 11 14" xfId="17629" xr:uid="{00000000-0005-0000-0000-000066440000}"/>
    <cellStyle name="Output 8 2 11 14 2" xfId="17630" xr:uid="{00000000-0005-0000-0000-000067440000}"/>
    <cellStyle name="Output 8 2 11 15" xfId="17631" xr:uid="{00000000-0005-0000-0000-000068440000}"/>
    <cellStyle name="Output 8 2 11 15 2" xfId="17632" xr:uid="{00000000-0005-0000-0000-000069440000}"/>
    <cellStyle name="Output 8 2 11 16" xfId="17633" xr:uid="{00000000-0005-0000-0000-00006A440000}"/>
    <cellStyle name="Output 8 2 11 2" xfId="17634" xr:uid="{00000000-0005-0000-0000-00006B440000}"/>
    <cellStyle name="Output 8 2 11 2 2" xfId="17635" xr:uid="{00000000-0005-0000-0000-00006C440000}"/>
    <cellStyle name="Output 8 2 11 3" xfId="17636" xr:uid="{00000000-0005-0000-0000-00006D440000}"/>
    <cellStyle name="Output 8 2 11 3 2" xfId="17637" xr:uid="{00000000-0005-0000-0000-00006E440000}"/>
    <cellStyle name="Output 8 2 11 4" xfId="17638" xr:uid="{00000000-0005-0000-0000-00006F440000}"/>
    <cellStyle name="Output 8 2 11 4 2" xfId="17639" xr:uid="{00000000-0005-0000-0000-000070440000}"/>
    <cellStyle name="Output 8 2 11 5" xfId="17640" xr:uid="{00000000-0005-0000-0000-000071440000}"/>
    <cellStyle name="Output 8 2 11 5 2" xfId="17641" xr:uid="{00000000-0005-0000-0000-000072440000}"/>
    <cellStyle name="Output 8 2 11 6" xfId="17642" xr:uid="{00000000-0005-0000-0000-000073440000}"/>
    <cellStyle name="Output 8 2 11 6 2" xfId="17643" xr:uid="{00000000-0005-0000-0000-000074440000}"/>
    <cellStyle name="Output 8 2 11 7" xfId="17644" xr:uid="{00000000-0005-0000-0000-000075440000}"/>
    <cellStyle name="Output 8 2 11 7 2" xfId="17645" xr:uid="{00000000-0005-0000-0000-000076440000}"/>
    <cellStyle name="Output 8 2 11 8" xfId="17646" xr:uid="{00000000-0005-0000-0000-000077440000}"/>
    <cellStyle name="Output 8 2 11 8 2" xfId="17647" xr:uid="{00000000-0005-0000-0000-000078440000}"/>
    <cellStyle name="Output 8 2 11 9" xfId="17648" xr:uid="{00000000-0005-0000-0000-000079440000}"/>
    <cellStyle name="Output 8 2 11 9 2" xfId="17649" xr:uid="{00000000-0005-0000-0000-00007A440000}"/>
    <cellStyle name="Output 8 2 12" xfId="17650" xr:uid="{00000000-0005-0000-0000-00007B440000}"/>
    <cellStyle name="Output 8 2 12 10" xfId="17651" xr:uid="{00000000-0005-0000-0000-00007C440000}"/>
    <cellStyle name="Output 8 2 12 10 2" xfId="17652" xr:uid="{00000000-0005-0000-0000-00007D440000}"/>
    <cellStyle name="Output 8 2 12 11" xfId="17653" xr:uid="{00000000-0005-0000-0000-00007E440000}"/>
    <cellStyle name="Output 8 2 12 11 2" xfId="17654" xr:uid="{00000000-0005-0000-0000-00007F440000}"/>
    <cellStyle name="Output 8 2 12 12" xfId="17655" xr:uid="{00000000-0005-0000-0000-000080440000}"/>
    <cellStyle name="Output 8 2 12 12 2" xfId="17656" xr:uid="{00000000-0005-0000-0000-000081440000}"/>
    <cellStyle name="Output 8 2 12 13" xfId="17657" xr:uid="{00000000-0005-0000-0000-000082440000}"/>
    <cellStyle name="Output 8 2 12 13 2" xfId="17658" xr:uid="{00000000-0005-0000-0000-000083440000}"/>
    <cellStyle name="Output 8 2 12 14" xfId="17659" xr:uid="{00000000-0005-0000-0000-000084440000}"/>
    <cellStyle name="Output 8 2 12 14 2" xfId="17660" xr:uid="{00000000-0005-0000-0000-000085440000}"/>
    <cellStyle name="Output 8 2 12 15" xfId="17661" xr:uid="{00000000-0005-0000-0000-000086440000}"/>
    <cellStyle name="Output 8 2 12 15 2" xfId="17662" xr:uid="{00000000-0005-0000-0000-000087440000}"/>
    <cellStyle name="Output 8 2 12 16" xfId="17663" xr:uid="{00000000-0005-0000-0000-000088440000}"/>
    <cellStyle name="Output 8 2 12 2" xfId="17664" xr:uid="{00000000-0005-0000-0000-000089440000}"/>
    <cellStyle name="Output 8 2 12 2 2" xfId="17665" xr:uid="{00000000-0005-0000-0000-00008A440000}"/>
    <cellStyle name="Output 8 2 12 3" xfId="17666" xr:uid="{00000000-0005-0000-0000-00008B440000}"/>
    <cellStyle name="Output 8 2 12 3 2" xfId="17667" xr:uid="{00000000-0005-0000-0000-00008C440000}"/>
    <cellStyle name="Output 8 2 12 4" xfId="17668" xr:uid="{00000000-0005-0000-0000-00008D440000}"/>
    <cellStyle name="Output 8 2 12 4 2" xfId="17669" xr:uid="{00000000-0005-0000-0000-00008E440000}"/>
    <cellStyle name="Output 8 2 12 5" xfId="17670" xr:uid="{00000000-0005-0000-0000-00008F440000}"/>
    <cellStyle name="Output 8 2 12 5 2" xfId="17671" xr:uid="{00000000-0005-0000-0000-000090440000}"/>
    <cellStyle name="Output 8 2 12 6" xfId="17672" xr:uid="{00000000-0005-0000-0000-000091440000}"/>
    <cellStyle name="Output 8 2 12 6 2" xfId="17673" xr:uid="{00000000-0005-0000-0000-000092440000}"/>
    <cellStyle name="Output 8 2 12 7" xfId="17674" xr:uid="{00000000-0005-0000-0000-000093440000}"/>
    <cellStyle name="Output 8 2 12 7 2" xfId="17675" xr:uid="{00000000-0005-0000-0000-000094440000}"/>
    <cellStyle name="Output 8 2 12 8" xfId="17676" xr:uid="{00000000-0005-0000-0000-000095440000}"/>
    <cellStyle name="Output 8 2 12 8 2" xfId="17677" xr:uid="{00000000-0005-0000-0000-000096440000}"/>
    <cellStyle name="Output 8 2 12 9" xfId="17678" xr:uid="{00000000-0005-0000-0000-000097440000}"/>
    <cellStyle name="Output 8 2 12 9 2" xfId="17679" xr:uid="{00000000-0005-0000-0000-000098440000}"/>
    <cellStyle name="Output 8 2 13" xfId="17680" xr:uid="{00000000-0005-0000-0000-000099440000}"/>
    <cellStyle name="Output 8 2 13 10" xfId="17681" xr:uid="{00000000-0005-0000-0000-00009A440000}"/>
    <cellStyle name="Output 8 2 13 10 2" xfId="17682" xr:uid="{00000000-0005-0000-0000-00009B440000}"/>
    <cellStyle name="Output 8 2 13 11" xfId="17683" xr:uid="{00000000-0005-0000-0000-00009C440000}"/>
    <cellStyle name="Output 8 2 13 11 2" xfId="17684" xr:uid="{00000000-0005-0000-0000-00009D440000}"/>
    <cellStyle name="Output 8 2 13 12" xfId="17685" xr:uid="{00000000-0005-0000-0000-00009E440000}"/>
    <cellStyle name="Output 8 2 13 12 2" xfId="17686" xr:uid="{00000000-0005-0000-0000-00009F440000}"/>
    <cellStyle name="Output 8 2 13 13" xfId="17687" xr:uid="{00000000-0005-0000-0000-0000A0440000}"/>
    <cellStyle name="Output 8 2 13 13 2" xfId="17688" xr:uid="{00000000-0005-0000-0000-0000A1440000}"/>
    <cellStyle name="Output 8 2 13 14" xfId="17689" xr:uid="{00000000-0005-0000-0000-0000A2440000}"/>
    <cellStyle name="Output 8 2 13 14 2" xfId="17690" xr:uid="{00000000-0005-0000-0000-0000A3440000}"/>
    <cellStyle name="Output 8 2 13 15" xfId="17691" xr:uid="{00000000-0005-0000-0000-0000A4440000}"/>
    <cellStyle name="Output 8 2 13 2" xfId="17692" xr:uid="{00000000-0005-0000-0000-0000A5440000}"/>
    <cellStyle name="Output 8 2 13 2 2" xfId="17693" xr:uid="{00000000-0005-0000-0000-0000A6440000}"/>
    <cellStyle name="Output 8 2 13 3" xfId="17694" xr:uid="{00000000-0005-0000-0000-0000A7440000}"/>
    <cellStyle name="Output 8 2 13 3 2" xfId="17695" xr:uid="{00000000-0005-0000-0000-0000A8440000}"/>
    <cellStyle name="Output 8 2 13 4" xfId="17696" xr:uid="{00000000-0005-0000-0000-0000A9440000}"/>
    <cellStyle name="Output 8 2 13 4 2" xfId="17697" xr:uid="{00000000-0005-0000-0000-0000AA440000}"/>
    <cellStyle name="Output 8 2 13 5" xfId="17698" xr:uid="{00000000-0005-0000-0000-0000AB440000}"/>
    <cellStyle name="Output 8 2 13 5 2" xfId="17699" xr:uid="{00000000-0005-0000-0000-0000AC440000}"/>
    <cellStyle name="Output 8 2 13 6" xfId="17700" xr:uid="{00000000-0005-0000-0000-0000AD440000}"/>
    <cellStyle name="Output 8 2 13 6 2" xfId="17701" xr:uid="{00000000-0005-0000-0000-0000AE440000}"/>
    <cellStyle name="Output 8 2 13 7" xfId="17702" xr:uid="{00000000-0005-0000-0000-0000AF440000}"/>
    <cellStyle name="Output 8 2 13 7 2" xfId="17703" xr:uid="{00000000-0005-0000-0000-0000B0440000}"/>
    <cellStyle name="Output 8 2 13 8" xfId="17704" xr:uid="{00000000-0005-0000-0000-0000B1440000}"/>
    <cellStyle name="Output 8 2 13 8 2" xfId="17705" xr:uid="{00000000-0005-0000-0000-0000B2440000}"/>
    <cellStyle name="Output 8 2 13 9" xfId="17706" xr:uid="{00000000-0005-0000-0000-0000B3440000}"/>
    <cellStyle name="Output 8 2 13 9 2" xfId="17707" xr:uid="{00000000-0005-0000-0000-0000B4440000}"/>
    <cellStyle name="Output 8 2 14" xfId="17708" xr:uid="{00000000-0005-0000-0000-0000B5440000}"/>
    <cellStyle name="Output 8 2 14 2" xfId="17709" xr:uid="{00000000-0005-0000-0000-0000B6440000}"/>
    <cellStyle name="Output 8 2 15" xfId="17710" xr:uid="{00000000-0005-0000-0000-0000B7440000}"/>
    <cellStyle name="Output 8 2 15 2" xfId="17711" xr:uid="{00000000-0005-0000-0000-0000B8440000}"/>
    <cellStyle name="Output 8 2 16" xfId="17712" xr:uid="{00000000-0005-0000-0000-0000B9440000}"/>
    <cellStyle name="Output 8 2 16 2" xfId="17713" xr:uid="{00000000-0005-0000-0000-0000BA440000}"/>
    <cellStyle name="Output 8 2 17" xfId="17714" xr:uid="{00000000-0005-0000-0000-0000BB440000}"/>
    <cellStyle name="Output 8 2 17 2" xfId="17715" xr:uid="{00000000-0005-0000-0000-0000BC440000}"/>
    <cellStyle name="Output 8 2 18" xfId="17716" xr:uid="{00000000-0005-0000-0000-0000BD440000}"/>
    <cellStyle name="Output 8 2 18 2" xfId="17717" xr:uid="{00000000-0005-0000-0000-0000BE440000}"/>
    <cellStyle name="Output 8 2 19" xfId="17718" xr:uid="{00000000-0005-0000-0000-0000BF440000}"/>
    <cellStyle name="Output 8 2 19 2" xfId="17719" xr:uid="{00000000-0005-0000-0000-0000C0440000}"/>
    <cellStyle name="Output 8 2 2" xfId="17720" xr:uid="{00000000-0005-0000-0000-0000C1440000}"/>
    <cellStyle name="Output 8 2 2 10" xfId="17721" xr:uid="{00000000-0005-0000-0000-0000C2440000}"/>
    <cellStyle name="Output 8 2 2 10 2" xfId="17722" xr:uid="{00000000-0005-0000-0000-0000C3440000}"/>
    <cellStyle name="Output 8 2 2 11" xfId="17723" xr:uid="{00000000-0005-0000-0000-0000C4440000}"/>
    <cellStyle name="Output 8 2 2 11 2" xfId="17724" xr:uid="{00000000-0005-0000-0000-0000C5440000}"/>
    <cellStyle name="Output 8 2 2 12" xfId="17725" xr:uid="{00000000-0005-0000-0000-0000C6440000}"/>
    <cellStyle name="Output 8 2 2 12 2" xfId="17726" xr:uid="{00000000-0005-0000-0000-0000C7440000}"/>
    <cellStyle name="Output 8 2 2 13" xfId="17727" xr:uid="{00000000-0005-0000-0000-0000C8440000}"/>
    <cellStyle name="Output 8 2 2 13 2" xfId="17728" xr:uid="{00000000-0005-0000-0000-0000C9440000}"/>
    <cellStyle name="Output 8 2 2 14" xfId="17729" xr:uid="{00000000-0005-0000-0000-0000CA440000}"/>
    <cellStyle name="Output 8 2 2 14 2" xfId="17730" xr:uid="{00000000-0005-0000-0000-0000CB440000}"/>
    <cellStyle name="Output 8 2 2 15" xfId="17731" xr:uid="{00000000-0005-0000-0000-0000CC440000}"/>
    <cellStyle name="Output 8 2 2 15 2" xfId="17732" xr:uid="{00000000-0005-0000-0000-0000CD440000}"/>
    <cellStyle name="Output 8 2 2 16" xfId="17733" xr:uid="{00000000-0005-0000-0000-0000CE440000}"/>
    <cellStyle name="Output 8 2 2 16 2" xfId="17734" xr:uid="{00000000-0005-0000-0000-0000CF440000}"/>
    <cellStyle name="Output 8 2 2 17" xfId="17735" xr:uid="{00000000-0005-0000-0000-0000D0440000}"/>
    <cellStyle name="Output 8 2 2 17 2" xfId="17736" xr:uid="{00000000-0005-0000-0000-0000D1440000}"/>
    <cellStyle name="Output 8 2 2 18" xfId="17737" xr:uid="{00000000-0005-0000-0000-0000D2440000}"/>
    <cellStyle name="Output 8 2 2 18 2" xfId="17738" xr:uid="{00000000-0005-0000-0000-0000D3440000}"/>
    <cellStyle name="Output 8 2 2 19" xfId="17739" xr:uid="{00000000-0005-0000-0000-0000D4440000}"/>
    <cellStyle name="Output 8 2 2 19 2" xfId="17740" xr:uid="{00000000-0005-0000-0000-0000D5440000}"/>
    <cellStyle name="Output 8 2 2 2" xfId="17741" xr:uid="{00000000-0005-0000-0000-0000D6440000}"/>
    <cellStyle name="Output 8 2 2 2 10" xfId="17742" xr:uid="{00000000-0005-0000-0000-0000D7440000}"/>
    <cellStyle name="Output 8 2 2 2 10 2" xfId="17743" xr:uid="{00000000-0005-0000-0000-0000D8440000}"/>
    <cellStyle name="Output 8 2 2 2 11" xfId="17744" xr:uid="{00000000-0005-0000-0000-0000D9440000}"/>
    <cellStyle name="Output 8 2 2 2 11 2" xfId="17745" xr:uid="{00000000-0005-0000-0000-0000DA440000}"/>
    <cellStyle name="Output 8 2 2 2 12" xfId="17746" xr:uid="{00000000-0005-0000-0000-0000DB440000}"/>
    <cellStyle name="Output 8 2 2 2 12 2" xfId="17747" xr:uid="{00000000-0005-0000-0000-0000DC440000}"/>
    <cellStyle name="Output 8 2 2 2 13" xfId="17748" xr:uid="{00000000-0005-0000-0000-0000DD440000}"/>
    <cellStyle name="Output 8 2 2 2 13 2" xfId="17749" xr:uid="{00000000-0005-0000-0000-0000DE440000}"/>
    <cellStyle name="Output 8 2 2 2 14" xfId="17750" xr:uid="{00000000-0005-0000-0000-0000DF440000}"/>
    <cellStyle name="Output 8 2 2 2 14 2" xfId="17751" xr:uid="{00000000-0005-0000-0000-0000E0440000}"/>
    <cellStyle name="Output 8 2 2 2 15" xfId="17752" xr:uid="{00000000-0005-0000-0000-0000E1440000}"/>
    <cellStyle name="Output 8 2 2 2 15 2" xfId="17753" xr:uid="{00000000-0005-0000-0000-0000E2440000}"/>
    <cellStyle name="Output 8 2 2 2 16" xfId="17754" xr:uid="{00000000-0005-0000-0000-0000E3440000}"/>
    <cellStyle name="Output 8 2 2 2 16 2" xfId="17755" xr:uid="{00000000-0005-0000-0000-0000E4440000}"/>
    <cellStyle name="Output 8 2 2 2 17" xfId="17756" xr:uid="{00000000-0005-0000-0000-0000E5440000}"/>
    <cellStyle name="Output 8 2 2 2 17 2" xfId="17757" xr:uid="{00000000-0005-0000-0000-0000E6440000}"/>
    <cellStyle name="Output 8 2 2 2 18" xfId="17758" xr:uid="{00000000-0005-0000-0000-0000E7440000}"/>
    <cellStyle name="Output 8 2 2 2 18 2" xfId="17759" xr:uid="{00000000-0005-0000-0000-0000E8440000}"/>
    <cellStyle name="Output 8 2 2 2 19" xfId="17760" xr:uid="{00000000-0005-0000-0000-0000E9440000}"/>
    <cellStyle name="Output 8 2 2 2 2" xfId="17761" xr:uid="{00000000-0005-0000-0000-0000EA440000}"/>
    <cellStyle name="Output 8 2 2 2 2 2" xfId="17762" xr:uid="{00000000-0005-0000-0000-0000EB440000}"/>
    <cellStyle name="Output 8 2 2 2 3" xfId="17763" xr:uid="{00000000-0005-0000-0000-0000EC440000}"/>
    <cellStyle name="Output 8 2 2 2 3 2" xfId="17764" xr:uid="{00000000-0005-0000-0000-0000ED440000}"/>
    <cellStyle name="Output 8 2 2 2 4" xfId="17765" xr:uid="{00000000-0005-0000-0000-0000EE440000}"/>
    <cellStyle name="Output 8 2 2 2 4 2" xfId="17766" xr:uid="{00000000-0005-0000-0000-0000EF440000}"/>
    <cellStyle name="Output 8 2 2 2 5" xfId="17767" xr:uid="{00000000-0005-0000-0000-0000F0440000}"/>
    <cellStyle name="Output 8 2 2 2 5 2" xfId="17768" xr:uid="{00000000-0005-0000-0000-0000F1440000}"/>
    <cellStyle name="Output 8 2 2 2 6" xfId="17769" xr:uid="{00000000-0005-0000-0000-0000F2440000}"/>
    <cellStyle name="Output 8 2 2 2 6 2" xfId="17770" xr:uid="{00000000-0005-0000-0000-0000F3440000}"/>
    <cellStyle name="Output 8 2 2 2 7" xfId="17771" xr:uid="{00000000-0005-0000-0000-0000F4440000}"/>
    <cellStyle name="Output 8 2 2 2 7 2" xfId="17772" xr:uid="{00000000-0005-0000-0000-0000F5440000}"/>
    <cellStyle name="Output 8 2 2 2 8" xfId="17773" xr:uid="{00000000-0005-0000-0000-0000F6440000}"/>
    <cellStyle name="Output 8 2 2 2 8 2" xfId="17774" xr:uid="{00000000-0005-0000-0000-0000F7440000}"/>
    <cellStyle name="Output 8 2 2 2 9" xfId="17775" xr:uid="{00000000-0005-0000-0000-0000F8440000}"/>
    <cellStyle name="Output 8 2 2 2 9 2" xfId="17776" xr:uid="{00000000-0005-0000-0000-0000F9440000}"/>
    <cellStyle name="Output 8 2 2 20" xfId="17777" xr:uid="{00000000-0005-0000-0000-0000FA440000}"/>
    <cellStyle name="Output 8 2 2 3" xfId="17778" xr:uid="{00000000-0005-0000-0000-0000FB440000}"/>
    <cellStyle name="Output 8 2 2 3 10" xfId="17779" xr:uid="{00000000-0005-0000-0000-0000FC440000}"/>
    <cellStyle name="Output 8 2 2 3 10 2" xfId="17780" xr:uid="{00000000-0005-0000-0000-0000FD440000}"/>
    <cellStyle name="Output 8 2 2 3 11" xfId="17781" xr:uid="{00000000-0005-0000-0000-0000FE440000}"/>
    <cellStyle name="Output 8 2 2 3 11 2" xfId="17782" xr:uid="{00000000-0005-0000-0000-0000FF440000}"/>
    <cellStyle name="Output 8 2 2 3 12" xfId="17783" xr:uid="{00000000-0005-0000-0000-000000450000}"/>
    <cellStyle name="Output 8 2 2 3 12 2" xfId="17784" xr:uid="{00000000-0005-0000-0000-000001450000}"/>
    <cellStyle name="Output 8 2 2 3 13" xfId="17785" xr:uid="{00000000-0005-0000-0000-000002450000}"/>
    <cellStyle name="Output 8 2 2 3 13 2" xfId="17786" xr:uid="{00000000-0005-0000-0000-000003450000}"/>
    <cellStyle name="Output 8 2 2 3 14" xfId="17787" xr:uid="{00000000-0005-0000-0000-000004450000}"/>
    <cellStyle name="Output 8 2 2 3 14 2" xfId="17788" xr:uid="{00000000-0005-0000-0000-000005450000}"/>
    <cellStyle name="Output 8 2 2 3 15" xfId="17789" xr:uid="{00000000-0005-0000-0000-000006450000}"/>
    <cellStyle name="Output 8 2 2 3 15 2" xfId="17790" xr:uid="{00000000-0005-0000-0000-000007450000}"/>
    <cellStyle name="Output 8 2 2 3 16" xfId="17791" xr:uid="{00000000-0005-0000-0000-000008450000}"/>
    <cellStyle name="Output 8 2 2 3 16 2" xfId="17792" xr:uid="{00000000-0005-0000-0000-000009450000}"/>
    <cellStyle name="Output 8 2 2 3 17" xfId="17793" xr:uid="{00000000-0005-0000-0000-00000A450000}"/>
    <cellStyle name="Output 8 2 2 3 17 2" xfId="17794" xr:uid="{00000000-0005-0000-0000-00000B450000}"/>
    <cellStyle name="Output 8 2 2 3 18" xfId="17795" xr:uid="{00000000-0005-0000-0000-00000C450000}"/>
    <cellStyle name="Output 8 2 2 3 18 2" xfId="17796" xr:uid="{00000000-0005-0000-0000-00000D450000}"/>
    <cellStyle name="Output 8 2 2 3 19" xfId="17797" xr:uid="{00000000-0005-0000-0000-00000E450000}"/>
    <cellStyle name="Output 8 2 2 3 2" xfId="17798" xr:uid="{00000000-0005-0000-0000-00000F450000}"/>
    <cellStyle name="Output 8 2 2 3 2 2" xfId="17799" xr:uid="{00000000-0005-0000-0000-000010450000}"/>
    <cellStyle name="Output 8 2 2 3 3" xfId="17800" xr:uid="{00000000-0005-0000-0000-000011450000}"/>
    <cellStyle name="Output 8 2 2 3 3 2" xfId="17801" xr:uid="{00000000-0005-0000-0000-000012450000}"/>
    <cellStyle name="Output 8 2 2 3 4" xfId="17802" xr:uid="{00000000-0005-0000-0000-000013450000}"/>
    <cellStyle name="Output 8 2 2 3 4 2" xfId="17803" xr:uid="{00000000-0005-0000-0000-000014450000}"/>
    <cellStyle name="Output 8 2 2 3 5" xfId="17804" xr:uid="{00000000-0005-0000-0000-000015450000}"/>
    <cellStyle name="Output 8 2 2 3 5 2" xfId="17805" xr:uid="{00000000-0005-0000-0000-000016450000}"/>
    <cellStyle name="Output 8 2 2 3 6" xfId="17806" xr:uid="{00000000-0005-0000-0000-000017450000}"/>
    <cellStyle name="Output 8 2 2 3 6 2" xfId="17807" xr:uid="{00000000-0005-0000-0000-000018450000}"/>
    <cellStyle name="Output 8 2 2 3 7" xfId="17808" xr:uid="{00000000-0005-0000-0000-000019450000}"/>
    <cellStyle name="Output 8 2 2 3 7 2" xfId="17809" xr:uid="{00000000-0005-0000-0000-00001A450000}"/>
    <cellStyle name="Output 8 2 2 3 8" xfId="17810" xr:uid="{00000000-0005-0000-0000-00001B450000}"/>
    <cellStyle name="Output 8 2 2 3 8 2" xfId="17811" xr:uid="{00000000-0005-0000-0000-00001C450000}"/>
    <cellStyle name="Output 8 2 2 3 9" xfId="17812" xr:uid="{00000000-0005-0000-0000-00001D450000}"/>
    <cellStyle name="Output 8 2 2 3 9 2" xfId="17813" xr:uid="{00000000-0005-0000-0000-00001E450000}"/>
    <cellStyle name="Output 8 2 2 4" xfId="17814" xr:uid="{00000000-0005-0000-0000-00001F450000}"/>
    <cellStyle name="Output 8 2 2 4 10" xfId="17815" xr:uid="{00000000-0005-0000-0000-000020450000}"/>
    <cellStyle name="Output 8 2 2 4 10 2" xfId="17816" xr:uid="{00000000-0005-0000-0000-000021450000}"/>
    <cellStyle name="Output 8 2 2 4 11" xfId="17817" xr:uid="{00000000-0005-0000-0000-000022450000}"/>
    <cellStyle name="Output 8 2 2 4 11 2" xfId="17818" xr:uid="{00000000-0005-0000-0000-000023450000}"/>
    <cellStyle name="Output 8 2 2 4 12" xfId="17819" xr:uid="{00000000-0005-0000-0000-000024450000}"/>
    <cellStyle name="Output 8 2 2 4 12 2" xfId="17820" xr:uid="{00000000-0005-0000-0000-000025450000}"/>
    <cellStyle name="Output 8 2 2 4 13" xfId="17821" xr:uid="{00000000-0005-0000-0000-000026450000}"/>
    <cellStyle name="Output 8 2 2 4 13 2" xfId="17822" xr:uid="{00000000-0005-0000-0000-000027450000}"/>
    <cellStyle name="Output 8 2 2 4 14" xfId="17823" xr:uid="{00000000-0005-0000-0000-000028450000}"/>
    <cellStyle name="Output 8 2 2 4 14 2" xfId="17824" xr:uid="{00000000-0005-0000-0000-000029450000}"/>
    <cellStyle name="Output 8 2 2 4 15" xfId="17825" xr:uid="{00000000-0005-0000-0000-00002A450000}"/>
    <cellStyle name="Output 8 2 2 4 15 2" xfId="17826" xr:uid="{00000000-0005-0000-0000-00002B450000}"/>
    <cellStyle name="Output 8 2 2 4 16" xfId="17827" xr:uid="{00000000-0005-0000-0000-00002C450000}"/>
    <cellStyle name="Output 8 2 2 4 2" xfId="17828" xr:uid="{00000000-0005-0000-0000-00002D450000}"/>
    <cellStyle name="Output 8 2 2 4 2 2" xfId="17829" xr:uid="{00000000-0005-0000-0000-00002E450000}"/>
    <cellStyle name="Output 8 2 2 4 3" xfId="17830" xr:uid="{00000000-0005-0000-0000-00002F450000}"/>
    <cellStyle name="Output 8 2 2 4 3 2" xfId="17831" xr:uid="{00000000-0005-0000-0000-000030450000}"/>
    <cellStyle name="Output 8 2 2 4 4" xfId="17832" xr:uid="{00000000-0005-0000-0000-000031450000}"/>
    <cellStyle name="Output 8 2 2 4 4 2" xfId="17833" xr:uid="{00000000-0005-0000-0000-000032450000}"/>
    <cellStyle name="Output 8 2 2 4 5" xfId="17834" xr:uid="{00000000-0005-0000-0000-000033450000}"/>
    <cellStyle name="Output 8 2 2 4 5 2" xfId="17835" xr:uid="{00000000-0005-0000-0000-000034450000}"/>
    <cellStyle name="Output 8 2 2 4 6" xfId="17836" xr:uid="{00000000-0005-0000-0000-000035450000}"/>
    <cellStyle name="Output 8 2 2 4 6 2" xfId="17837" xr:uid="{00000000-0005-0000-0000-000036450000}"/>
    <cellStyle name="Output 8 2 2 4 7" xfId="17838" xr:uid="{00000000-0005-0000-0000-000037450000}"/>
    <cellStyle name="Output 8 2 2 4 7 2" xfId="17839" xr:uid="{00000000-0005-0000-0000-000038450000}"/>
    <cellStyle name="Output 8 2 2 4 8" xfId="17840" xr:uid="{00000000-0005-0000-0000-000039450000}"/>
    <cellStyle name="Output 8 2 2 4 8 2" xfId="17841" xr:uid="{00000000-0005-0000-0000-00003A450000}"/>
    <cellStyle name="Output 8 2 2 4 9" xfId="17842" xr:uid="{00000000-0005-0000-0000-00003B450000}"/>
    <cellStyle name="Output 8 2 2 4 9 2" xfId="17843" xr:uid="{00000000-0005-0000-0000-00003C450000}"/>
    <cellStyle name="Output 8 2 2 5" xfId="17844" xr:uid="{00000000-0005-0000-0000-00003D450000}"/>
    <cellStyle name="Output 8 2 2 5 10" xfId="17845" xr:uid="{00000000-0005-0000-0000-00003E450000}"/>
    <cellStyle name="Output 8 2 2 5 10 2" xfId="17846" xr:uid="{00000000-0005-0000-0000-00003F450000}"/>
    <cellStyle name="Output 8 2 2 5 11" xfId="17847" xr:uid="{00000000-0005-0000-0000-000040450000}"/>
    <cellStyle name="Output 8 2 2 5 11 2" xfId="17848" xr:uid="{00000000-0005-0000-0000-000041450000}"/>
    <cellStyle name="Output 8 2 2 5 12" xfId="17849" xr:uid="{00000000-0005-0000-0000-000042450000}"/>
    <cellStyle name="Output 8 2 2 5 12 2" xfId="17850" xr:uid="{00000000-0005-0000-0000-000043450000}"/>
    <cellStyle name="Output 8 2 2 5 13" xfId="17851" xr:uid="{00000000-0005-0000-0000-000044450000}"/>
    <cellStyle name="Output 8 2 2 5 13 2" xfId="17852" xr:uid="{00000000-0005-0000-0000-000045450000}"/>
    <cellStyle name="Output 8 2 2 5 14" xfId="17853" xr:uid="{00000000-0005-0000-0000-000046450000}"/>
    <cellStyle name="Output 8 2 2 5 14 2" xfId="17854" xr:uid="{00000000-0005-0000-0000-000047450000}"/>
    <cellStyle name="Output 8 2 2 5 15" xfId="17855" xr:uid="{00000000-0005-0000-0000-000048450000}"/>
    <cellStyle name="Output 8 2 2 5 15 2" xfId="17856" xr:uid="{00000000-0005-0000-0000-000049450000}"/>
    <cellStyle name="Output 8 2 2 5 16" xfId="17857" xr:uid="{00000000-0005-0000-0000-00004A450000}"/>
    <cellStyle name="Output 8 2 2 5 2" xfId="17858" xr:uid="{00000000-0005-0000-0000-00004B450000}"/>
    <cellStyle name="Output 8 2 2 5 2 2" xfId="17859" xr:uid="{00000000-0005-0000-0000-00004C450000}"/>
    <cellStyle name="Output 8 2 2 5 3" xfId="17860" xr:uid="{00000000-0005-0000-0000-00004D450000}"/>
    <cellStyle name="Output 8 2 2 5 3 2" xfId="17861" xr:uid="{00000000-0005-0000-0000-00004E450000}"/>
    <cellStyle name="Output 8 2 2 5 4" xfId="17862" xr:uid="{00000000-0005-0000-0000-00004F450000}"/>
    <cellStyle name="Output 8 2 2 5 4 2" xfId="17863" xr:uid="{00000000-0005-0000-0000-000050450000}"/>
    <cellStyle name="Output 8 2 2 5 5" xfId="17864" xr:uid="{00000000-0005-0000-0000-000051450000}"/>
    <cellStyle name="Output 8 2 2 5 5 2" xfId="17865" xr:uid="{00000000-0005-0000-0000-000052450000}"/>
    <cellStyle name="Output 8 2 2 5 6" xfId="17866" xr:uid="{00000000-0005-0000-0000-000053450000}"/>
    <cellStyle name="Output 8 2 2 5 6 2" xfId="17867" xr:uid="{00000000-0005-0000-0000-000054450000}"/>
    <cellStyle name="Output 8 2 2 5 7" xfId="17868" xr:uid="{00000000-0005-0000-0000-000055450000}"/>
    <cellStyle name="Output 8 2 2 5 7 2" xfId="17869" xr:uid="{00000000-0005-0000-0000-000056450000}"/>
    <cellStyle name="Output 8 2 2 5 8" xfId="17870" xr:uid="{00000000-0005-0000-0000-000057450000}"/>
    <cellStyle name="Output 8 2 2 5 8 2" xfId="17871" xr:uid="{00000000-0005-0000-0000-000058450000}"/>
    <cellStyle name="Output 8 2 2 5 9" xfId="17872" xr:uid="{00000000-0005-0000-0000-000059450000}"/>
    <cellStyle name="Output 8 2 2 5 9 2" xfId="17873" xr:uid="{00000000-0005-0000-0000-00005A450000}"/>
    <cellStyle name="Output 8 2 2 6" xfId="17874" xr:uid="{00000000-0005-0000-0000-00005B450000}"/>
    <cellStyle name="Output 8 2 2 6 10" xfId="17875" xr:uid="{00000000-0005-0000-0000-00005C450000}"/>
    <cellStyle name="Output 8 2 2 6 10 2" xfId="17876" xr:uid="{00000000-0005-0000-0000-00005D450000}"/>
    <cellStyle name="Output 8 2 2 6 11" xfId="17877" xr:uid="{00000000-0005-0000-0000-00005E450000}"/>
    <cellStyle name="Output 8 2 2 6 11 2" xfId="17878" xr:uid="{00000000-0005-0000-0000-00005F450000}"/>
    <cellStyle name="Output 8 2 2 6 12" xfId="17879" xr:uid="{00000000-0005-0000-0000-000060450000}"/>
    <cellStyle name="Output 8 2 2 6 12 2" xfId="17880" xr:uid="{00000000-0005-0000-0000-000061450000}"/>
    <cellStyle name="Output 8 2 2 6 13" xfId="17881" xr:uid="{00000000-0005-0000-0000-000062450000}"/>
    <cellStyle name="Output 8 2 2 6 13 2" xfId="17882" xr:uid="{00000000-0005-0000-0000-000063450000}"/>
    <cellStyle name="Output 8 2 2 6 14" xfId="17883" xr:uid="{00000000-0005-0000-0000-000064450000}"/>
    <cellStyle name="Output 8 2 2 6 14 2" xfId="17884" xr:uid="{00000000-0005-0000-0000-000065450000}"/>
    <cellStyle name="Output 8 2 2 6 15" xfId="17885" xr:uid="{00000000-0005-0000-0000-000066450000}"/>
    <cellStyle name="Output 8 2 2 6 2" xfId="17886" xr:uid="{00000000-0005-0000-0000-000067450000}"/>
    <cellStyle name="Output 8 2 2 6 2 2" xfId="17887" xr:uid="{00000000-0005-0000-0000-000068450000}"/>
    <cellStyle name="Output 8 2 2 6 3" xfId="17888" xr:uid="{00000000-0005-0000-0000-000069450000}"/>
    <cellStyle name="Output 8 2 2 6 3 2" xfId="17889" xr:uid="{00000000-0005-0000-0000-00006A450000}"/>
    <cellStyle name="Output 8 2 2 6 4" xfId="17890" xr:uid="{00000000-0005-0000-0000-00006B450000}"/>
    <cellStyle name="Output 8 2 2 6 4 2" xfId="17891" xr:uid="{00000000-0005-0000-0000-00006C450000}"/>
    <cellStyle name="Output 8 2 2 6 5" xfId="17892" xr:uid="{00000000-0005-0000-0000-00006D450000}"/>
    <cellStyle name="Output 8 2 2 6 5 2" xfId="17893" xr:uid="{00000000-0005-0000-0000-00006E450000}"/>
    <cellStyle name="Output 8 2 2 6 6" xfId="17894" xr:uid="{00000000-0005-0000-0000-00006F450000}"/>
    <cellStyle name="Output 8 2 2 6 6 2" xfId="17895" xr:uid="{00000000-0005-0000-0000-000070450000}"/>
    <cellStyle name="Output 8 2 2 6 7" xfId="17896" xr:uid="{00000000-0005-0000-0000-000071450000}"/>
    <cellStyle name="Output 8 2 2 6 7 2" xfId="17897" xr:uid="{00000000-0005-0000-0000-000072450000}"/>
    <cellStyle name="Output 8 2 2 6 8" xfId="17898" xr:uid="{00000000-0005-0000-0000-000073450000}"/>
    <cellStyle name="Output 8 2 2 6 8 2" xfId="17899" xr:uid="{00000000-0005-0000-0000-000074450000}"/>
    <cellStyle name="Output 8 2 2 6 9" xfId="17900" xr:uid="{00000000-0005-0000-0000-000075450000}"/>
    <cellStyle name="Output 8 2 2 6 9 2" xfId="17901" xr:uid="{00000000-0005-0000-0000-000076450000}"/>
    <cellStyle name="Output 8 2 2 7" xfId="17902" xr:uid="{00000000-0005-0000-0000-000077450000}"/>
    <cellStyle name="Output 8 2 2 7 2" xfId="17903" xr:uid="{00000000-0005-0000-0000-000078450000}"/>
    <cellStyle name="Output 8 2 2 8" xfId="17904" xr:uid="{00000000-0005-0000-0000-000079450000}"/>
    <cellStyle name="Output 8 2 2 8 2" xfId="17905" xr:uid="{00000000-0005-0000-0000-00007A450000}"/>
    <cellStyle name="Output 8 2 2 9" xfId="17906" xr:uid="{00000000-0005-0000-0000-00007B450000}"/>
    <cellStyle name="Output 8 2 2 9 2" xfId="17907" xr:uid="{00000000-0005-0000-0000-00007C450000}"/>
    <cellStyle name="Output 8 2 20" xfId="17908" xr:uid="{00000000-0005-0000-0000-00007D450000}"/>
    <cellStyle name="Output 8 2 20 2" xfId="17909" xr:uid="{00000000-0005-0000-0000-00007E450000}"/>
    <cellStyle name="Output 8 2 21" xfId="17910" xr:uid="{00000000-0005-0000-0000-00007F450000}"/>
    <cellStyle name="Output 8 2 21 2" xfId="17911" xr:uid="{00000000-0005-0000-0000-000080450000}"/>
    <cellStyle name="Output 8 2 22" xfId="17912" xr:uid="{00000000-0005-0000-0000-000081450000}"/>
    <cellStyle name="Output 8 2 22 2" xfId="17913" xr:uid="{00000000-0005-0000-0000-000082450000}"/>
    <cellStyle name="Output 8 2 23" xfId="17914" xr:uid="{00000000-0005-0000-0000-000083450000}"/>
    <cellStyle name="Output 8 2 23 2" xfId="17915" xr:uid="{00000000-0005-0000-0000-000084450000}"/>
    <cellStyle name="Output 8 2 24" xfId="17916" xr:uid="{00000000-0005-0000-0000-000085450000}"/>
    <cellStyle name="Output 8 2 24 2" xfId="17917" xr:uid="{00000000-0005-0000-0000-000086450000}"/>
    <cellStyle name="Output 8 2 25" xfId="17918" xr:uid="{00000000-0005-0000-0000-000087450000}"/>
    <cellStyle name="Output 8 2 25 2" xfId="17919" xr:uid="{00000000-0005-0000-0000-000088450000}"/>
    <cellStyle name="Output 8 2 26" xfId="17920" xr:uid="{00000000-0005-0000-0000-000089450000}"/>
    <cellStyle name="Output 8 2 26 2" xfId="17921" xr:uid="{00000000-0005-0000-0000-00008A450000}"/>
    <cellStyle name="Output 8 2 27" xfId="17922" xr:uid="{00000000-0005-0000-0000-00008B450000}"/>
    <cellStyle name="Output 8 2 3" xfId="17923" xr:uid="{00000000-0005-0000-0000-00008C450000}"/>
    <cellStyle name="Output 8 2 3 10" xfId="17924" xr:uid="{00000000-0005-0000-0000-00008D450000}"/>
    <cellStyle name="Output 8 2 3 10 2" xfId="17925" xr:uid="{00000000-0005-0000-0000-00008E450000}"/>
    <cellStyle name="Output 8 2 3 11" xfId="17926" xr:uid="{00000000-0005-0000-0000-00008F450000}"/>
    <cellStyle name="Output 8 2 3 11 2" xfId="17927" xr:uid="{00000000-0005-0000-0000-000090450000}"/>
    <cellStyle name="Output 8 2 3 12" xfId="17928" xr:uid="{00000000-0005-0000-0000-000091450000}"/>
    <cellStyle name="Output 8 2 3 12 2" xfId="17929" xr:uid="{00000000-0005-0000-0000-000092450000}"/>
    <cellStyle name="Output 8 2 3 13" xfId="17930" xr:uid="{00000000-0005-0000-0000-000093450000}"/>
    <cellStyle name="Output 8 2 3 13 2" xfId="17931" xr:uid="{00000000-0005-0000-0000-000094450000}"/>
    <cellStyle name="Output 8 2 3 14" xfId="17932" xr:uid="{00000000-0005-0000-0000-000095450000}"/>
    <cellStyle name="Output 8 2 3 14 2" xfId="17933" xr:uid="{00000000-0005-0000-0000-000096450000}"/>
    <cellStyle name="Output 8 2 3 15" xfId="17934" xr:uid="{00000000-0005-0000-0000-000097450000}"/>
    <cellStyle name="Output 8 2 3 15 2" xfId="17935" xr:uid="{00000000-0005-0000-0000-000098450000}"/>
    <cellStyle name="Output 8 2 3 16" xfId="17936" xr:uid="{00000000-0005-0000-0000-000099450000}"/>
    <cellStyle name="Output 8 2 3 16 2" xfId="17937" xr:uid="{00000000-0005-0000-0000-00009A450000}"/>
    <cellStyle name="Output 8 2 3 17" xfId="17938" xr:uid="{00000000-0005-0000-0000-00009B450000}"/>
    <cellStyle name="Output 8 2 3 17 2" xfId="17939" xr:uid="{00000000-0005-0000-0000-00009C450000}"/>
    <cellStyle name="Output 8 2 3 18" xfId="17940" xr:uid="{00000000-0005-0000-0000-00009D450000}"/>
    <cellStyle name="Output 8 2 3 18 2" xfId="17941" xr:uid="{00000000-0005-0000-0000-00009E450000}"/>
    <cellStyle name="Output 8 2 3 19" xfId="17942" xr:uid="{00000000-0005-0000-0000-00009F450000}"/>
    <cellStyle name="Output 8 2 3 19 2" xfId="17943" xr:uid="{00000000-0005-0000-0000-0000A0450000}"/>
    <cellStyle name="Output 8 2 3 2" xfId="17944" xr:uid="{00000000-0005-0000-0000-0000A1450000}"/>
    <cellStyle name="Output 8 2 3 2 10" xfId="17945" xr:uid="{00000000-0005-0000-0000-0000A2450000}"/>
    <cellStyle name="Output 8 2 3 2 10 2" xfId="17946" xr:uid="{00000000-0005-0000-0000-0000A3450000}"/>
    <cellStyle name="Output 8 2 3 2 11" xfId="17947" xr:uid="{00000000-0005-0000-0000-0000A4450000}"/>
    <cellStyle name="Output 8 2 3 2 11 2" xfId="17948" xr:uid="{00000000-0005-0000-0000-0000A5450000}"/>
    <cellStyle name="Output 8 2 3 2 12" xfId="17949" xr:uid="{00000000-0005-0000-0000-0000A6450000}"/>
    <cellStyle name="Output 8 2 3 2 12 2" xfId="17950" xr:uid="{00000000-0005-0000-0000-0000A7450000}"/>
    <cellStyle name="Output 8 2 3 2 13" xfId="17951" xr:uid="{00000000-0005-0000-0000-0000A8450000}"/>
    <cellStyle name="Output 8 2 3 2 13 2" xfId="17952" xr:uid="{00000000-0005-0000-0000-0000A9450000}"/>
    <cellStyle name="Output 8 2 3 2 14" xfId="17953" xr:uid="{00000000-0005-0000-0000-0000AA450000}"/>
    <cellStyle name="Output 8 2 3 2 14 2" xfId="17954" xr:uid="{00000000-0005-0000-0000-0000AB450000}"/>
    <cellStyle name="Output 8 2 3 2 15" xfId="17955" xr:uid="{00000000-0005-0000-0000-0000AC450000}"/>
    <cellStyle name="Output 8 2 3 2 15 2" xfId="17956" xr:uid="{00000000-0005-0000-0000-0000AD450000}"/>
    <cellStyle name="Output 8 2 3 2 16" xfId="17957" xr:uid="{00000000-0005-0000-0000-0000AE450000}"/>
    <cellStyle name="Output 8 2 3 2 16 2" xfId="17958" xr:uid="{00000000-0005-0000-0000-0000AF450000}"/>
    <cellStyle name="Output 8 2 3 2 17" xfId="17959" xr:uid="{00000000-0005-0000-0000-0000B0450000}"/>
    <cellStyle name="Output 8 2 3 2 17 2" xfId="17960" xr:uid="{00000000-0005-0000-0000-0000B1450000}"/>
    <cellStyle name="Output 8 2 3 2 18" xfId="17961" xr:uid="{00000000-0005-0000-0000-0000B2450000}"/>
    <cellStyle name="Output 8 2 3 2 18 2" xfId="17962" xr:uid="{00000000-0005-0000-0000-0000B3450000}"/>
    <cellStyle name="Output 8 2 3 2 19" xfId="17963" xr:uid="{00000000-0005-0000-0000-0000B4450000}"/>
    <cellStyle name="Output 8 2 3 2 2" xfId="17964" xr:uid="{00000000-0005-0000-0000-0000B5450000}"/>
    <cellStyle name="Output 8 2 3 2 2 2" xfId="17965" xr:uid="{00000000-0005-0000-0000-0000B6450000}"/>
    <cellStyle name="Output 8 2 3 2 3" xfId="17966" xr:uid="{00000000-0005-0000-0000-0000B7450000}"/>
    <cellStyle name="Output 8 2 3 2 3 2" xfId="17967" xr:uid="{00000000-0005-0000-0000-0000B8450000}"/>
    <cellStyle name="Output 8 2 3 2 4" xfId="17968" xr:uid="{00000000-0005-0000-0000-0000B9450000}"/>
    <cellStyle name="Output 8 2 3 2 4 2" xfId="17969" xr:uid="{00000000-0005-0000-0000-0000BA450000}"/>
    <cellStyle name="Output 8 2 3 2 5" xfId="17970" xr:uid="{00000000-0005-0000-0000-0000BB450000}"/>
    <cellStyle name="Output 8 2 3 2 5 2" xfId="17971" xr:uid="{00000000-0005-0000-0000-0000BC450000}"/>
    <cellStyle name="Output 8 2 3 2 6" xfId="17972" xr:uid="{00000000-0005-0000-0000-0000BD450000}"/>
    <cellStyle name="Output 8 2 3 2 6 2" xfId="17973" xr:uid="{00000000-0005-0000-0000-0000BE450000}"/>
    <cellStyle name="Output 8 2 3 2 7" xfId="17974" xr:uid="{00000000-0005-0000-0000-0000BF450000}"/>
    <cellStyle name="Output 8 2 3 2 7 2" xfId="17975" xr:uid="{00000000-0005-0000-0000-0000C0450000}"/>
    <cellStyle name="Output 8 2 3 2 8" xfId="17976" xr:uid="{00000000-0005-0000-0000-0000C1450000}"/>
    <cellStyle name="Output 8 2 3 2 8 2" xfId="17977" xr:uid="{00000000-0005-0000-0000-0000C2450000}"/>
    <cellStyle name="Output 8 2 3 2 9" xfId="17978" xr:uid="{00000000-0005-0000-0000-0000C3450000}"/>
    <cellStyle name="Output 8 2 3 2 9 2" xfId="17979" xr:uid="{00000000-0005-0000-0000-0000C4450000}"/>
    <cellStyle name="Output 8 2 3 20" xfId="17980" xr:uid="{00000000-0005-0000-0000-0000C5450000}"/>
    <cellStyle name="Output 8 2 3 3" xfId="17981" xr:uid="{00000000-0005-0000-0000-0000C6450000}"/>
    <cellStyle name="Output 8 2 3 3 10" xfId="17982" xr:uid="{00000000-0005-0000-0000-0000C7450000}"/>
    <cellStyle name="Output 8 2 3 3 10 2" xfId="17983" xr:uid="{00000000-0005-0000-0000-0000C8450000}"/>
    <cellStyle name="Output 8 2 3 3 11" xfId="17984" xr:uid="{00000000-0005-0000-0000-0000C9450000}"/>
    <cellStyle name="Output 8 2 3 3 11 2" xfId="17985" xr:uid="{00000000-0005-0000-0000-0000CA450000}"/>
    <cellStyle name="Output 8 2 3 3 12" xfId="17986" xr:uid="{00000000-0005-0000-0000-0000CB450000}"/>
    <cellStyle name="Output 8 2 3 3 12 2" xfId="17987" xr:uid="{00000000-0005-0000-0000-0000CC450000}"/>
    <cellStyle name="Output 8 2 3 3 13" xfId="17988" xr:uid="{00000000-0005-0000-0000-0000CD450000}"/>
    <cellStyle name="Output 8 2 3 3 13 2" xfId="17989" xr:uid="{00000000-0005-0000-0000-0000CE450000}"/>
    <cellStyle name="Output 8 2 3 3 14" xfId="17990" xr:uid="{00000000-0005-0000-0000-0000CF450000}"/>
    <cellStyle name="Output 8 2 3 3 14 2" xfId="17991" xr:uid="{00000000-0005-0000-0000-0000D0450000}"/>
    <cellStyle name="Output 8 2 3 3 15" xfId="17992" xr:uid="{00000000-0005-0000-0000-0000D1450000}"/>
    <cellStyle name="Output 8 2 3 3 15 2" xfId="17993" xr:uid="{00000000-0005-0000-0000-0000D2450000}"/>
    <cellStyle name="Output 8 2 3 3 16" xfId="17994" xr:uid="{00000000-0005-0000-0000-0000D3450000}"/>
    <cellStyle name="Output 8 2 3 3 16 2" xfId="17995" xr:uid="{00000000-0005-0000-0000-0000D4450000}"/>
    <cellStyle name="Output 8 2 3 3 17" xfId="17996" xr:uid="{00000000-0005-0000-0000-0000D5450000}"/>
    <cellStyle name="Output 8 2 3 3 17 2" xfId="17997" xr:uid="{00000000-0005-0000-0000-0000D6450000}"/>
    <cellStyle name="Output 8 2 3 3 18" xfId="17998" xr:uid="{00000000-0005-0000-0000-0000D7450000}"/>
    <cellStyle name="Output 8 2 3 3 18 2" xfId="17999" xr:uid="{00000000-0005-0000-0000-0000D8450000}"/>
    <cellStyle name="Output 8 2 3 3 19" xfId="18000" xr:uid="{00000000-0005-0000-0000-0000D9450000}"/>
    <cellStyle name="Output 8 2 3 3 2" xfId="18001" xr:uid="{00000000-0005-0000-0000-0000DA450000}"/>
    <cellStyle name="Output 8 2 3 3 2 2" xfId="18002" xr:uid="{00000000-0005-0000-0000-0000DB450000}"/>
    <cellStyle name="Output 8 2 3 3 3" xfId="18003" xr:uid="{00000000-0005-0000-0000-0000DC450000}"/>
    <cellStyle name="Output 8 2 3 3 3 2" xfId="18004" xr:uid="{00000000-0005-0000-0000-0000DD450000}"/>
    <cellStyle name="Output 8 2 3 3 4" xfId="18005" xr:uid="{00000000-0005-0000-0000-0000DE450000}"/>
    <cellStyle name="Output 8 2 3 3 4 2" xfId="18006" xr:uid="{00000000-0005-0000-0000-0000DF450000}"/>
    <cellStyle name="Output 8 2 3 3 5" xfId="18007" xr:uid="{00000000-0005-0000-0000-0000E0450000}"/>
    <cellStyle name="Output 8 2 3 3 5 2" xfId="18008" xr:uid="{00000000-0005-0000-0000-0000E1450000}"/>
    <cellStyle name="Output 8 2 3 3 6" xfId="18009" xr:uid="{00000000-0005-0000-0000-0000E2450000}"/>
    <cellStyle name="Output 8 2 3 3 6 2" xfId="18010" xr:uid="{00000000-0005-0000-0000-0000E3450000}"/>
    <cellStyle name="Output 8 2 3 3 7" xfId="18011" xr:uid="{00000000-0005-0000-0000-0000E4450000}"/>
    <cellStyle name="Output 8 2 3 3 7 2" xfId="18012" xr:uid="{00000000-0005-0000-0000-0000E5450000}"/>
    <cellStyle name="Output 8 2 3 3 8" xfId="18013" xr:uid="{00000000-0005-0000-0000-0000E6450000}"/>
    <cellStyle name="Output 8 2 3 3 8 2" xfId="18014" xr:uid="{00000000-0005-0000-0000-0000E7450000}"/>
    <cellStyle name="Output 8 2 3 3 9" xfId="18015" xr:uid="{00000000-0005-0000-0000-0000E8450000}"/>
    <cellStyle name="Output 8 2 3 3 9 2" xfId="18016" xr:uid="{00000000-0005-0000-0000-0000E9450000}"/>
    <cellStyle name="Output 8 2 3 4" xfId="18017" xr:uid="{00000000-0005-0000-0000-0000EA450000}"/>
    <cellStyle name="Output 8 2 3 4 10" xfId="18018" xr:uid="{00000000-0005-0000-0000-0000EB450000}"/>
    <cellStyle name="Output 8 2 3 4 10 2" xfId="18019" xr:uid="{00000000-0005-0000-0000-0000EC450000}"/>
    <cellStyle name="Output 8 2 3 4 11" xfId="18020" xr:uid="{00000000-0005-0000-0000-0000ED450000}"/>
    <cellStyle name="Output 8 2 3 4 11 2" xfId="18021" xr:uid="{00000000-0005-0000-0000-0000EE450000}"/>
    <cellStyle name="Output 8 2 3 4 12" xfId="18022" xr:uid="{00000000-0005-0000-0000-0000EF450000}"/>
    <cellStyle name="Output 8 2 3 4 12 2" xfId="18023" xr:uid="{00000000-0005-0000-0000-0000F0450000}"/>
    <cellStyle name="Output 8 2 3 4 13" xfId="18024" xr:uid="{00000000-0005-0000-0000-0000F1450000}"/>
    <cellStyle name="Output 8 2 3 4 13 2" xfId="18025" xr:uid="{00000000-0005-0000-0000-0000F2450000}"/>
    <cellStyle name="Output 8 2 3 4 14" xfId="18026" xr:uid="{00000000-0005-0000-0000-0000F3450000}"/>
    <cellStyle name="Output 8 2 3 4 14 2" xfId="18027" xr:uid="{00000000-0005-0000-0000-0000F4450000}"/>
    <cellStyle name="Output 8 2 3 4 15" xfId="18028" xr:uid="{00000000-0005-0000-0000-0000F5450000}"/>
    <cellStyle name="Output 8 2 3 4 15 2" xfId="18029" xr:uid="{00000000-0005-0000-0000-0000F6450000}"/>
    <cellStyle name="Output 8 2 3 4 16" xfId="18030" xr:uid="{00000000-0005-0000-0000-0000F7450000}"/>
    <cellStyle name="Output 8 2 3 4 2" xfId="18031" xr:uid="{00000000-0005-0000-0000-0000F8450000}"/>
    <cellStyle name="Output 8 2 3 4 2 2" xfId="18032" xr:uid="{00000000-0005-0000-0000-0000F9450000}"/>
    <cellStyle name="Output 8 2 3 4 3" xfId="18033" xr:uid="{00000000-0005-0000-0000-0000FA450000}"/>
    <cellStyle name="Output 8 2 3 4 3 2" xfId="18034" xr:uid="{00000000-0005-0000-0000-0000FB450000}"/>
    <cellStyle name="Output 8 2 3 4 4" xfId="18035" xr:uid="{00000000-0005-0000-0000-0000FC450000}"/>
    <cellStyle name="Output 8 2 3 4 4 2" xfId="18036" xr:uid="{00000000-0005-0000-0000-0000FD450000}"/>
    <cellStyle name="Output 8 2 3 4 5" xfId="18037" xr:uid="{00000000-0005-0000-0000-0000FE450000}"/>
    <cellStyle name="Output 8 2 3 4 5 2" xfId="18038" xr:uid="{00000000-0005-0000-0000-0000FF450000}"/>
    <cellStyle name="Output 8 2 3 4 6" xfId="18039" xr:uid="{00000000-0005-0000-0000-000000460000}"/>
    <cellStyle name="Output 8 2 3 4 6 2" xfId="18040" xr:uid="{00000000-0005-0000-0000-000001460000}"/>
    <cellStyle name="Output 8 2 3 4 7" xfId="18041" xr:uid="{00000000-0005-0000-0000-000002460000}"/>
    <cellStyle name="Output 8 2 3 4 7 2" xfId="18042" xr:uid="{00000000-0005-0000-0000-000003460000}"/>
    <cellStyle name="Output 8 2 3 4 8" xfId="18043" xr:uid="{00000000-0005-0000-0000-000004460000}"/>
    <cellStyle name="Output 8 2 3 4 8 2" xfId="18044" xr:uid="{00000000-0005-0000-0000-000005460000}"/>
    <cellStyle name="Output 8 2 3 4 9" xfId="18045" xr:uid="{00000000-0005-0000-0000-000006460000}"/>
    <cellStyle name="Output 8 2 3 4 9 2" xfId="18046" xr:uid="{00000000-0005-0000-0000-000007460000}"/>
    <cellStyle name="Output 8 2 3 5" xfId="18047" xr:uid="{00000000-0005-0000-0000-000008460000}"/>
    <cellStyle name="Output 8 2 3 5 10" xfId="18048" xr:uid="{00000000-0005-0000-0000-000009460000}"/>
    <cellStyle name="Output 8 2 3 5 10 2" xfId="18049" xr:uid="{00000000-0005-0000-0000-00000A460000}"/>
    <cellStyle name="Output 8 2 3 5 11" xfId="18050" xr:uid="{00000000-0005-0000-0000-00000B460000}"/>
    <cellStyle name="Output 8 2 3 5 11 2" xfId="18051" xr:uid="{00000000-0005-0000-0000-00000C460000}"/>
    <cellStyle name="Output 8 2 3 5 12" xfId="18052" xr:uid="{00000000-0005-0000-0000-00000D460000}"/>
    <cellStyle name="Output 8 2 3 5 12 2" xfId="18053" xr:uid="{00000000-0005-0000-0000-00000E460000}"/>
    <cellStyle name="Output 8 2 3 5 13" xfId="18054" xr:uid="{00000000-0005-0000-0000-00000F460000}"/>
    <cellStyle name="Output 8 2 3 5 13 2" xfId="18055" xr:uid="{00000000-0005-0000-0000-000010460000}"/>
    <cellStyle name="Output 8 2 3 5 14" xfId="18056" xr:uid="{00000000-0005-0000-0000-000011460000}"/>
    <cellStyle name="Output 8 2 3 5 14 2" xfId="18057" xr:uid="{00000000-0005-0000-0000-000012460000}"/>
    <cellStyle name="Output 8 2 3 5 15" xfId="18058" xr:uid="{00000000-0005-0000-0000-000013460000}"/>
    <cellStyle name="Output 8 2 3 5 15 2" xfId="18059" xr:uid="{00000000-0005-0000-0000-000014460000}"/>
    <cellStyle name="Output 8 2 3 5 16" xfId="18060" xr:uid="{00000000-0005-0000-0000-000015460000}"/>
    <cellStyle name="Output 8 2 3 5 2" xfId="18061" xr:uid="{00000000-0005-0000-0000-000016460000}"/>
    <cellStyle name="Output 8 2 3 5 2 2" xfId="18062" xr:uid="{00000000-0005-0000-0000-000017460000}"/>
    <cellStyle name="Output 8 2 3 5 3" xfId="18063" xr:uid="{00000000-0005-0000-0000-000018460000}"/>
    <cellStyle name="Output 8 2 3 5 3 2" xfId="18064" xr:uid="{00000000-0005-0000-0000-000019460000}"/>
    <cellStyle name="Output 8 2 3 5 4" xfId="18065" xr:uid="{00000000-0005-0000-0000-00001A460000}"/>
    <cellStyle name="Output 8 2 3 5 4 2" xfId="18066" xr:uid="{00000000-0005-0000-0000-00001B460000}"/>
    <cellStyle name="Output 8 2 3 5 5" xfId="18067" xr:uid="{00000000-0005-0000-0000-00001C460000}"/>
    <cellStyle name="Output 8 2 3 5 5 2" xfId="18068" xr:uid="{00000000-0005-0000-0000-00001D460000}"/>
    <cellStyle name="Output 8 2 3 5 6" xfId="18069" xr:uid="{00000000-0005-0000-0000-00001E460000}"/>
    <cellStyle name="Output 8 2 3 5 6 2" xfId="18070" xr:uid="{00000000-0005-0000-0000-00001F460000}"/>
    <cellStyle name="Output 8 2 3 5 7" xfId="18071" xr:uid="{00000000-0005-0000-0000-000020460000}"/>
    <cellStyle name="Output 8 2 3 5 7 2" xfId="18072" xr:uid="{00000000-0005-0000-0000-000021460000}"/>
    <cellStyle name="Output 8 2 3 5 8" xfId="18073" xr:uid="{00000000-0005-0000-0000-000022460000}"/>
    <cellStyle name="Output 8 2 3 5 8 2" xfId="18074" xr:uid="{00000000-0005-0000-0000-000023460000}"/>
    <cellStyle name="Output 8 2 3 5 9" xfId="18075" xr:uid="{00000000-0005-0000-0000-000024460000}"/>
    <cellStyle name="Output 8 2 3 5 9 2" xfId="18076" xr:uid="{00000000-0005-0000-0000-000025460000}"/>
    <cellStyle name="Output 8 2 3 6" xfId="18077" xr:uid="{00000000-0005-0000-0000-000026460000}"/>
    <cellStyle name="Output 8 2 3 6 10" xfId="18078" xr:uid="{00000000-0005-0000-0000-000027460000}"/>
    <cellStyle name="Output 8 2 3 6 10 2" xfId="18079" xr:uid="{00000000-0005-0000-0000-000028460000}"/>
    <cellStyle name="Output 8 2 3 6 11" xfId="18080" xr:uid="{00000000-0005-0000-0000-000029460000}"/>
    <cellStyle name="Output 8 2 3 6 11 2" xfId="18081" xr:uid="{00000000-0005-0000-0000-00002A460000}"/>
    <cellStyle name="Output 8 2 3 6 12" xfId="18082" xr:uid="{00000000-0005-0000-0000-00002B460000}"/>
    <cellStyle name="Output 8 2 3 6 12 2" xfId="18083" xr:uid="{00000000-0005-0000-0000-00002C460000}"/>
    <cellStyle name="Output 8 2 3 6 13" xfId="18084" xr:uid="{00000000-0005-0000-0000-00002D460000}"/>
    <cellStyle name="Output 8 2 3 6 13 2" xfId="18085" xr:uid="{00000000-0005-0000-0000-00002E460000}"/>
    <cellStyle name="Output 8 2 3 6 14" xfId="18086" xr:uid="{00000000-0005-0000-0000-00002F460000}"/>
    <cellStyle name="Output 8 2 3 6 14 2" xfId="18087" xr:uid="{00000000-0005-0000-0000-000030460000}"/>
    <cellStyle name="Output 8 2 3 6 15" xfId="18088" xr:uid="{00000000-0005-0000-0000-000031460000}"/>
    <cellStyle name="Output 8 2 3 6 2" xfId="18089" xr:uid="{00000000-0005-0000-0000-000032460000}"/>
    <cellStyle name="Output 8 2 3 6 2 2" xfId="18090" xr:uid="{00000000-0005-0000-0000-000033460000}"/>
    <cellStyle name="Output 8 2 3 6 3" xfId="18091" xr:uid="{00000000-0005-0000-0000-000034460000}"/>
    <cellStyle name="Output 8 2 3 6 3 2" xfId="18092" xr:uid="{00000000-0005-0000-0000-000035460000}"/>
    <cellStyle name="Output 8 2 3 6 4" xfId="18093" xr:uid="{00000000-0005-0000-0000-000036460000}"/>
    <cellStyle name="Output 8 2 3 6 4 2" xfId="18094" xr:uid="{00000000-0005-0000-0000-000037460000}"/>
    <cellStyle name="Output 8 2 3 6 5" xfId="18095" xr:uid="{00000000-0005-0000-0000-000038460000}"/>
    <cellStyle name="Output 8 2 3 6 5 2" xfId="18096" xr:uid="{00000000-0005-0000-0000-000039460000}"/>
    <cellStyle name="Output 8 2 3 6 6" xfId="18097" xr:uid="{00000000-0005-0000-0000-00003A460000}"/>
    <cellStyle name="Output 8 2 3 6 6 2" xfId="18098" xr:uid="{00000000-0005-0000-0000-00003B460000}"/>
    <cellStyle name="Output 8 2 3 6 7" xfId="18099" xr:uid="{00000000-0005-0000-0000-00003C460000}"/>
    <cellStyle name="Output 8 2 3 6 7 2" xfId="18100" xr:uid="{00000000-0005-0000-0000-00003D460000}"/>
    <cellStyle name="Output 8 2 3 6 8" xfId="18101" xr:uid="{00000000-0005-0000-0000-00003E460000}"/>
    <cellStyle name="Output 8 2 3 6 8 2" xfId="18102" xr:uid="{00000000-0005-0000-0000-00003F460000}"/>
    <cellStyle name="Output 8 2 3 6 9" xfId="18103" xr:uid="{00000000-0005-0000-0000-000040460000}"/>
    <cellStyle name="Output 8 2 3 6 9 2" xfId="18104" xr:uid="{00000000-0005-0000-0000-000041460000}"/>
    <cellStyle name="Output 8 2 3 7" xfId="18105" xr:uid="{00000000-0005-0000-0000-000042460000}"/>
    <cellStyle name="Output 8 2 3 7 2" xfId="18106" xr:uid="{00000000-0005-0000-0000-000043460000}"/>
    <cellStyle name="Output 8 2 3 8" xfId="18107" xr:uid="{00000000-0005-0000-0000-000044460000}"/>
    <cellStyle name="Output 8 2 3 8 2" xfId="18108" xr:uid="{00000000-0005-0000-0000-000045460000}"/>
    <cellStyle name="Output 8 2 3 9" xfId="18109" xr:uid="{00000000-0005-0000-0000-000046460000}"/>
    <cellStyle name="Output 8 2 3 9 2" xfId="18110" xr:uid="{00000000-0005-0000-0000-000047460000}"/>
    <cellStyle name="Output 8 2 4" xfId="18111" xr:uid="{00000000-0005-0000-0000-000048460000}"/>
    <cellStyle name="Output 8 2 4 10" xfId="18112" xr:uid="{00000000-0005-0000-0000-000049460000}"/>
    <cellStyle name="Output 8 2 4 10 2" xfId="18113" xr:uid="{00000000-0005-0000-0000-00004A460000}"/>
    <cellStyle name="Output 8 2 4 11" xfId="18114" xr:uid="{00000000-0005-0000-0000-00004B460000}"/>
    <cellStyle name="Output 8 2 4 11 2" xfId="18115" xr:uid="{00000000-0005-0000-0000-00004C460000}"/>
    <cellStyle name="Output 8 2 4 12" xfId="18116" xr:uid="{00000000-0005-0000-0000-00004D460000}"/>
    <cellStyle name="Output 8 2 4 12 2" xfId="18117" xr:uid="{00000000-0005-0000-0000-00004E460000}"/>
    <cellStyle name="Output 8 2 4 13" xfId="18118" xr:uid="{00000000-0005-0000-0000-00004F460000}"/>
    <cellStyle name="Output 8 2 4 13 2" xfId="18119" xr:uid="{00000000-0005-0000-0000-000050460000}"/>
    <cellStyle name="Output 8 2 4 14" xfId="18120" xr:uid="{00000000-0005-0000-0000-000051460000}"/>
    <cellStyle name="Output 8 2 4 14 2" xfId="18121" xr:uid="{00000000-0005-0000-0000-000052460000}"/>
    <cellStyle name="Output 8 2 4 15" xfId="18122" xr:uid="{00000000-0005-0000-0000-000053460000}"/>
    <cellStyle name="Output 8 2 4 15 2" xfId="18123" xr:uid="{00000000-0005-0000-0000-000054460000}"/>
    <cellStyle name="Output 8 2 4 16" xfId="18124" xr:uid="{00000000-0005-0000-0000-000055460000}"/>
    <cellStyle name="Output 8 2 4 16 2" xfId="18125" xr:uid="{00000000-0005-0000-0000-000056460000}"/>
    <cellStyle name="Output 8 2 4 17" xfId="18126" xr:uid="{00000000-0005-0000-0000-000057460000}"/>
    <cellStyle name="Output 8 2 4 17 2" xfId="18127" xr:uid="{00000000-0005-0000-0000-000058460000}"/>
    <cellStyle name="Output 8 2 4 18" xfId="18128" xr:uid="{00000000-0005-0000-0000-000059460000}"/>
    <cellStyle name="Output 8 2 4 18 2" xfId="18129" xr:uid="{00000000-0005-0000-0000-00005A460000}"/>
    <cellStyle name="Output 8 2 4 19" xfId="18130" xr:uid="{00000000-0005-0000-0000-00005B460000}"/>
    <cellStyle name="Output 8 2 4 19 2" xfId="18131" xr:uid="{00000000-0005-0000-0000-00005C460000}"/>
    <cellStyle name="Output 8 2 4 2" xfId="18132" xr:uid="{00000000-0005-0000-0000-00005D460000}"/>
    <cellStyle name="Output 8 2 4 2 10" xfId="18133" xr:uid="{00000000-0005-0000-0000-00005E460000}"/>
    <cellStyle name="Output 8 2 4 2 10 2" xfId="18134" xr:uid="{00000000-0005-0000-0000-00005F460000}"/>
    <cellStyle name="Output 8 2 4 2 11" xfId="18135" xr:uid="{00000000-0005-0000-0000-000060460000}"/>
    <cellStyle name="Output 8 2 4 2 11 2" xfId="18136" xr:uid="{00000000-0005-0000-0000-000061460000}"/>
    <cellStyle name="Output 8 2 4 2 12" xfId="18137" xr:uid="{00000000-0005-0000-0000-000062460000}"/>
    <cellStyle name="Output 8 2 4 2 12 2" xfId="18138" xr:uid="{00000000-0005-0000-0000-000063460000}"/>
    <cellStyle name="Output 8 2 4 2 13" xfId="18139" xr:uid="{00000000-0005-0000-0000-000064460000}"/>
    <cellStyle name="Output 8 2 4 2 13 2" xfId="18140" xr:uid="{00000000-0005-0000-0000-000065460000}"/>
    <cellStyle name="Output 8 2 4 2 14" xfId="18141" xr:uid="{00000000-0005-0000-0000-000066460000}"/>
    <cellStyle name="Output 8 2 4 2 14 2" xfId="18142" xr:uid="{00000000-0005-0000-0000-000067460000}"/>
    <cellStyle name="Output 8 2 4 2 15" xfId="18143" xr:uid="{00000000-0005-0000-0000-000068460000}"/>
    <cellStyle name="Output 8 2 4 2 15 2" xfId="18144" xr:uid="{00000000-0005-0000-0000-000069460000}"/>
    <cellStyle name="Output 8 2 4 2 16" xfId="18145" xr:uid="{00000000-0005-0000-0000-00006A460000}"/>
    <cellStyle name="Output 8 2 4 2 16 2" xfId="18146" xr:uid="{00000000-0005-0000-0000-00006B460000}"/>
    <cellStyle name="Output 8 2 4 2 17" xfId="18147" xr:uid="{00000000-0005-0000-0000-00006C460000}"/>
    <cellStyle name="Output 8 2 4 2 17 2" xfId="18148" xr:uid="{00000000-0005-0000-0000-00006D460000}"/>
    <cellStyle name="Output 8 2 4 2 18" xfId="18149" xr:uid="{00000000-0005-0000-0000-00006E460000}"/>
    <cellStyle name="Output 8 2 4 2 18 2" xfId="18150" xr:uid="{00000000-0005-0000-0000-00006F460000}"/>
    <cellStyle name="Output 8 2 4 2 19" xfId="18151" xr:uid="{00000000-0005-0000-0000-000070460000}"/>
    <cellStyle name="Output 8 2 4 2 2" xfId="18152" xr:uid="{00000000-0005-0000-0000-000071460000}"/>
    <cellStyle name="Output 8 2 4 2 2 2" xfId="18153" xr:uid="{00000000-0005-0000-0000-000072460000}"/>
    <cellStyle name="Output 8 2 4 2 3" xfId="18154" xr:uid="{00000000-0005-0000-0000-000073460000}"/>
    <cellStyle name="Output 8 2 4 2 3 2" xfId="18155" xr:uid="{00000000-0005-0000-0000-000074460000}"/>
    <cellStyle name="Output 8 2 4 2 4" xfId="18156" xr:uid="{00000000-0005-0000-0000-000075460000}"/>
    <cellStyle name="Output 8 2 4 2 4 2" xfId="18157" xr:uid="{00000000-0005-0000-0000-000076460000}"/>
    <cellStyle name="Output 8 2 4 2 5" xfId="18158" xr:uid="{00000000-0005-0000-0000-000077460000}"/>
    <cellStyle name="Output 8 2 4 2 5 2" xfId="18159" xr:uid="{00000000-0005-0000-0000-000078460000}"/>
    <cellStyle name="Output 8 2 4 2 6" xfId="18160" xr:uid="{00000000-0005-0000-0000-000079460000}"/>
    <cellStyle name="Output 8 2 4 2 6 2" xfId="18161" xr:uid="{00000000-0005-0000-0000-00007A460000}"/>
    <cellStyle name="Output 8 2 4 2 7" xfId="18162" xr:uid="{00000000-0005-0000-0000-00007B460000}"/>
    <cellStyle name="Output 8 2 4 2 7 2" xfId="18163" xr:uid="{00000000-0005-0000-0000-00007C460000}"/>
    <cellStyle name="Output 8 2 4 2 8" xfId="18164" xr:uid="{00000000-0005-0000-0000-00007D460000}"/>
    <cellStyle name="Output 8 2 4 2 8 2" xfId="18165" xr:uid="{00000000-0005-0000-0000-00007E460000}"/>
    <cellStyle name="Output 8 2 4 2 9" xfId="18166" xr:uid="{00000000-0005-0000-0000-00007F460000}"/>
    <cellStyle name="Output 8 2 4 2 9 2" xfId="18167" xr:uid="{00000000-0005-0000-0000-000080460000}"/>
    <cellStyle name="Output 8 2 4 20" xfId="18168" xr:uid="{00000000-0005-0000-0000-000081460000}"/>
    <cellStyle name="Output 8 2 4 3" xfId="18169" xr:uid="{00000000-0005-0000-0000-000082460000}"/>
    <cellStyle name="Output 8 2 4 3 10" xfId="18170" xr:uid="{00000000-0005-0000-0000-000083460000}"/>
    <cellStyle name="Output 8 2 4 3 10 2" xfId="18171" xr:uid="{00000000-0005-0000-0000-000084460000}"/>
    <cellStyle name="Output 8 2 4 3 11" xfId="18172" xr:uid="{00000000-0005-0000-0000-000085460000}"/>
    <cellStyle name="Output 8 2 4 3 11 2" xfId="18173" xr:uid="{00000000-0005-0000-0000-000086460000}"/>
    <cellStyle name="Output 8 2 4 3 12" xfId="18174" xr:uid="{00000000-0005-0000-0000-000087460000}"/>
    <cellStyle name="Output 8 2 4 3 12 2" xfId="18175" xr:uid="{00000000-0005-0000-0000-000088460000}"/>
    <cellStyle name="Output 8 2 4 3 13" xfId="18176" xr:uid="{00000000-0005-0000-0000-000089460000}"/>
    <cellStyle name="Output 8 2 4 3 13 2" xfId="18177" xr:uid="{00000000-0005-0000-0000-00008A460000}"/>
    <cellStyle name="Output 8 2 4 3 14" xfId="18178" xr:uid="{00000000-0005-0000-0000-00008B460000}"/>
    <cellStyle name="Output 8 2 4 3 14 2" xfId="18179" xr:uid="{00000000-0005-0000-0000-00008C460000}"/>
    <cellStyle name="Output 8 2 4 3 15" xfId="18180" xr:uid="{00000000-0005-0000-0000-00008D460000}"/>
    <cellStyle name="Output 8 2 4 3 15 2" xfId="18181" xr:uid="{00000000-0005-0000-0000-00008E460000}"/>
    <cellStyle name="Output 8 2 4 3 16" xfId="18182" xr:uid="{00000000-0005-0000-0000-00008F460000}"/>
    <cellStyle name="Output 8 2 4 3 16 2" xfId="18183" xr:uid="{00000000-0005-0000-0000-000090460000}"/>
    <cellStyle name="Output 8 2 4 3 17" xfId="18184" xr:uid="{00000000-0005-0000-0000-000091460000}"/>
    <cellStyle name="Output 8 2 4 3 17 2" xfId="18185" xr:uid="{00000000-0005-0000-0000-000092460000}"/>
    <cellStyle name="Output 8 2 4 3 18" xfId="18186" xr:uid="{00000000-0005-0000-0000-000093460000}"/>
    <cellStyle name="Output 8 2 4 3 2" xfId="18187" xr:uid="{00000000-0005-0000-0000-000094460000}"/>
    <cellStyle name="Output 8 2 4 3 2 2" xfId="18188" xr:uid="{00000000-0005-0000-0000-000095460000}"/>
    <cellStyle name="Output 8 2 4 3 3" xfId="18189" xr:uid="{00000000-0005-0000-0000-000096460000}"/>
    <cellStyle name="Output 8 2 4 3 3 2" xfId="18190" xr:uid="{00000000-0005-0000-0000-000097460000}"/>
    <cellStyle name="Output 8 2 4 3 4" xfId="18191" xr:uid="{00000000-0005-0000-0000-000098460000}"/>
    <cellStyle name="Output 8 2 4 3 4 2" xfId="18192" xr:uid="{00000000-0005-0000-0000-000099460000}"/>
    <cellStyle name="Output 8 2 4 3 5" xfId="18193" xr:uid="{00000000-0005-0000-0000-00009A460000}"/>
    <cellStyle name="Output 8 2 4 3 5 2" xfId="18194" xr:uid="{00000000-0005-0000-0000-00009B460000}"/>
    <cellStyle name="Output 8 2 4 3 6" xfId="18195" xr:uid="{00000000-0005-0000-0000-00009C460000}"/>
    <cellStyle name="Output 8 2 4 3 6 2" xfId="18196" xr:uid="{00000000-0005-0000-0000-00009D460000}"/>
    <cellStyle name="Output 8 2 4 3 7" xfId="18197" xr:uid="{00000000-0005-0000-0000-00009E460000}"/>
    <cellStyle name="Output 8 2 4 3 7 2" xfId="18198" xr:uid="{00000000-0005-0000-0000-00009F460000}"/>
    <cellStyle name="Output 8 2 4 3 8" xfId="18199" xr:uid="{00000000-0005-0000-0000-0000A0460000}"/>
    <cellStyle name="Output 8 2 4 3 8 2" xfId="18200" xr:uid="{00000000-0005-0000-0000-0000A1460000}"/>
    <cellStyle name="Output 8 2 4 3 9" xfId="18201" xr:uid="{00000000-0005-0000-0000-0000A2460000}"/>
    <cellStyle name="Output 8 2 4 3 9 2" xfId="18202" xr:uid="{00000000-0005-0000-0000-0000A3460000}"/>
    <cellStyle name="Output 8 2 4 4" xfId="18203" xr:uid="{00000000-0005-0000-0000-0000A4460000}"/>
    <cellStyle name="Output 8 2 4 4 10" xfId="18204" xr:uid="{00000000-0005-0000-0000-0000A5460000}"/>
    <cellStyle name="Output 8 2 4 4 10 2" xfId="18205" xr:uid="{00000000-0005-0000-0000-0000A6460000}"/>
    <cellStyle name="Output 8 2 4 4 11" xfId="18206" xr:uid="{00000000-0005-0000-0000-0000A7460000}"/>
    <cellStyle name="Output 8 2 4 4 11 2" xfId="18207" xr:uid="{00000000-0005-0000-0000-0000A8460000}"/>
    <cellStyle name="Output 8 2 4 4 12" xfId="18208" xr:uid="{00000000-0005-0000-0000-0000A9460000}"/>
    <cellStyle name="Output 8 2 4 4 12 2" xfId="18209" xr:uid="{00000000-0005-0000-0000-0000AA460000}"/>
    <cellStyle name="Output 8 2 4 4 13" xfId="18210" xr:uid="{00000000-0005-0000-0000-0000AB460000}"/>
    <cellStyle name="Output 8 2 4 4 13 2" xfId="18211" xr:uid="{00000000-0005-0000-0000-0000AC460000}"/>
    <cellStyle name="Output 8 2 4 4 14" xfId="18212" xr:uid="{00000000-0005-0000-0000-0000AD460000}"/>
    <cellStyle name="Output 8 2 4 4 14 2" xfId="18213" xr:uid="{00000000-0005-0000-0000-0000AE460000}"/>
    <cellStyle name="Output 8 2 4 4 15" xfId="18214" xr:uid="{00000000-0005-0000-0000-0000AF460000}"/>
    <cellStyle name="Output 8 2 4 4 15 2" xfId="18215" xr:uid="{00000000-0005-0000-0000-0000B0460000}"/>
    <cellStyle name="Output 8 2 4 4 16" xfId="18216" xr:uid="{00000000-0005-0000-0000-0000B1460000}"/>
    <cellStyle name="Output 8 2 4 4 2" xfId="18217" xr:uid="{00000000-0005-0000-0000-0000B2460000}"/>
    <cellStyle name="Output 8 2 4 4 2 2" xfId="18218" xr:uid="{00000000-0005-0000-0000-0000B3460000}"/>
    <cellStyle name="Output 8 2 4 4 3" xfId="18219" xr:uid="{00000000-0005-0000-0000-0000B4460000}"/>
    <cellStyle name="Output 8 2 4 4 3 2" xfId="18220" xr:uid="{00000000-0005-0000-0000-0000B5460000}"/>
    <cellStyle name="Output 8 2 4 4 4" xfId="18221" xr:uid="{00000000-0005-0000-0000-0000B6460000}"/>
    <cellStyle name="Output 8 2 4 4 4 2" xfId="18222" xr:uid="{00000000-0005-0000-0000-0000B7460000}"/>
    <cellStyle name="Output 8 2 4 4 5" xfId="18223" xr:uid="{00000000-0005-0000-0000-0000B8460000}"/>
    <cellStyle name="Output 8 2 4 4 5 2" xfId="18224" xr:uid="{00000000-0005-0000-0000-0000B9460000}"/>
    <cellStyle name="Output 8 2 4 4 6" xfId="18225" xr:uid="{00000000-0005-0000-0000-0000BA460000}"/>
    <cellStyle name="Output 8 2 4 4 6 2" xfId="18226" xr:uid="{00000000-0005-0000-0000-0000BB460000}"/>
    <cellStyle name="Output 8 2 4 4 7" xfId="18227" xr:uid="{00000000-0005-0000-0000-0000BC460000}"/>
    <cellStyle name="Output 8 2 4 4 7 2" xfId="18228" xr:uid="{00000000-0005-0000-0000-0000BD460000}"/>
    <cellStyle name="Output 8 2 4 4 8" xfId="18229" xr:uid="{00000000-0005-0000-0000-0000BE460000}"/>
    <cellStyle name="Output 8 2 4 4 8 2" xfId="18230" xr:uid="{00000000-0005-0000-0000-0000BF460000}"/>
    <cellStyle name="Output 8 2 4 4 9" xfId="18231" xr:uid="{00000000-0005-0000-0000-0000C0460000}"/>
    <cellStyle name="Output 8 2 4 4 9 2" xfId="18232" xr:uid="{00000000-0005-0000-0000-0000C1460000}"/>
    <cellStyle name="Output 8 2 4 5" xfId="18233" xr:uid="{00000000-0005-0000-0000-0000C2460000}"/>
    <cellStyle name="Output 8 2 4 5 10" xfId="18234" xr:uid="{00000000-0005-0000-0000-0000C3460000}"/>
    <cellStyle name="Output 8 2 4 5 10 2" xfId="18235" xr:uid="{00000000-0005-0000-0000-0000C4460000}"/>
    <cellStyle name="Output 8 2 4 5 11" xfId="18236" xr:uid="{00000000-0005-0000-0000-0000C5460000}"/>
    <cellStyle name="Output 8 2 4 5 11 2" xfId="18237" xr:uid="{00000000-0005-0000-0000-0000C6460000}"/>
    <cellStyle name="Output 8 2 4 5 12" xfId="18238" xr:uid="{00000000-0005-0000-0000-0000C7460000}"/>
    <cellStyle name="Output 8 2 4 5 12 2" xfId="18239" xr:uid="{00000000-0005-0000-0000-0000C8460000}"/>
    <cellStyle name="Output 8 2 4 5 13" xfId="18240" xr:uid="{00000000-0005-0000-0000-0000C9460000}"/>
    <cellStyle name="Output 8 2 4 5 13 2" xfId="18241" xr:uid="{00000000-0005-0000-0000-0000CA460000}"/>
    <cellStyle name="Output 8 2 4 5 14" xfId="18242" xr:uid="{00000000-0005-0000-0000-0000CB460000}"/>
    <cellStyle name="Output 8 2 4 5 14 2" xfId="18243" xr:uid="{00000000-0005-0000-0000-0000CC460000}"/>
    <cellStyle name="Output 8 2 4 5 15" xfId="18244" xr:uid="{00000000-0005-0000-0000-0000CD460000}"/>
    <cellStyle name="Output 8 2 4 5 15 2" xfId="18245" xr:uid="{00000000-0005-0000-0000-0000CE460000}"/>
    <cellStyle name="Output 8 2 4 5 16" xfId="18246" xr:uid="{00000000-0005-0000-0000-0000CF460000}"/>
    <cellStyle name="Output 8 2 4 5 2" xfId="18247" xr:uid="{00000000-0005-0000-0000-0000D0460000}"/>
    <cellStyle name="Output 8 2 4 5 2 2" xfId="18248" xr:uid="{00000000-0005-0000-0000-0000D1460000}"/>
    <cellStyle name="Output 8 2 4 5 3" xfId="18249" xr:uid="{00000000-0005-0000-0000-0000D2460000}"/>
    <cellStyle name="Output 8 2 4 5 3 2" xfId="18250" xr:uid="{00000000-0005-0000-0000-0000D3460000}"/>
    <cellStyle name="Output 8 2 4 5 4" xfId="18251" xr:uid="{00000000-0005-0000-0000-0000D4460000}"/>
    <cellStyle name="Output 8 2 4 5 4 2" xfId="18252" xr:uid="{00000000-0005-0000-0000-0000D5460000}"/>
    <cellStyle name="Output 8 2 4 5 5" xfId="18253" xr:uid="{00000000-0005-0000-0000-0000D6460000}"/>
    <cellStyle name="Output 8 2 4 5 5 2" xfId="18254" xr:uid="{00000000-0005-0000-0000-0000D7460000}"/>
    <cellStyle name="Output 8 2 4 5 6" xfId="18255" xr:uid="{00000000-0005-0000-0000-0000D8460000}"/>
    <cellStyle name="Output 8 2 4 5 6 2" xfId="18256" xr:uid="{00000000-0005-0000-0000-0000D9460000}"/>
    <cellStyle name="Output 8 2 4 5 7" xfId="18257" xr:uid="{00000000-0005-0000-0000-0000DA460000}"/>
    <cellStyle name="Output 8 2 4 5 7 2" xfId="18258" xr:uid="{00000000-0005-0000-0000-0000DB460000}"/>
    <cellStyle name="Output 8 2 4 5 8" xfId="18259" xr:uid="{00000000-0005-0000-0000-0000DC460000}"/>
    <cellStyle name="Output 8 2 4 5 8 2" xfId="18260" xr:uid="{00000000-0005-0000-0000-0000DD460000}"/>
    <cellStyle name="Output 8 2 4 5 9" xfId="18261" xr:uid="{00000000-0005-0000-0000-0000DE460000}"/>
    <cellStyle name="Output 8 2 4 5 9 2" xfId="18262" xr:uid="{00000000-0005-0000-0000-0000DF460000}"/>
    <cellStyle name="Output 8 2 4 6" xfId="18263" xr:uid="{00000000-0005-0000-0000-0000E0460000}"/>
    <cellStyle name="Output 8 2 4 6 10" xfId="18264" xr:uid="{00000000-0005-0000-0000-0000E1460000}"/>
    <cellStyle name="Output 8 2 4 6 10 2" xfId="18265" xr:uid="{00000000-0005-0000-0000-0000E2460000}"/>
    <cellStyle name="Output 8 2 4 6 11" xfId="18266" xr:uid="{00000000-0005-0000-0000-0000E3460000}"/>
    <cellStyle name="Output 8 2 4 6 11 2" xfId="18267" xr:uid="{00000000-0005-0000-0000-0000E4460000}"/>
    <cellStyle name="Output 8 2 4 6 12" xfId="18268" xr:uid="{00000000-0005-0000-0000-0000E5460000}"/>
    <cellStyle name="Output 8 2 4 6 12 2" xfId="18269" xr:uid="{00000000-0005-0000-0000-0000E6460000}"/>
    <cellStyle name="Output 8 2 4 6 13" xfId="18270" xr:uid="{00000000-0005-0000-0000-0000E7460000}"/>
    <cellStyle name="Output 8 2 4 6 13 2" xfId="18271" xr:uid="{00000000-0005-0000-0000-0000E8460000}"/>
    <cellStyle name="Output 8 2 4 6 14" xfId="18272" xr:uid="{00000000-0005-0000-0000-0000E9460000}"/>
    <cellStyle name="Output 8 2 4 6 14 2" xfId="18273" xr:uid="{00000000-0005-0000-0000-0000EA460000}"/>
    <cellStyle name="Output 8 2 4 6 15" xfId="18274" xr:uid="{00000000-0005-0000-0000-0000EB460000}"/>
    <cellStyle name="Output 8 2 4 6 2" xfId="18275" xr:uid="{00000000-0005-0000-0000-0000EC460000}"/>
    <cellStyle name="Output 8 2 4 6 2 2" xfId="18276" xr:uid="{00000000-0005-0000-0000-0000ED460000}"/>
    <cellStyle name="Output 8 2 4 6 3" xfId="18277" xr:uid="{00000000-0005-0000-0000-0000EE460000}"/>
    <cellStyle name="Output 8 2 4 6 3 2" xfId="18278" xr:uid="{00000000-0005-0000-0000-0000EF460000}"/>
    <cellStyle name="Output 8 2 4 6 4" xfId="18279" xr:uid="{00000000-0005-0000-0000-0000F0460000}"/>
    <cellStyle name="Output 8 2 4 6 4 2" xfId="18280" xr:uid="{00000000-0005-0000-0000-0000F1460000}"/>
    <cellStyle name="Output 8 2 4 6 5" xfId="18281" xr:uid="{00000000-0005-0000-0000-0000F2460000}"/>
    <cellStyle name="Output 8 2 4 6 5 2" xfId="18282" xr:uid="{00000000-0005-0000-0000-0000F3460000}"/>
    <cellStyle name="Output 8 2 4 6 6" xfId="18283" xr:uid="{00000000-0005-0000-0000-0000F4460000}"/>
    <cellStyle name="Output 8 2 4 6 6 2" xfId="18284" xr:uid="{00000000-0005-0000-0000-0000F5460000}"/>
    <cellStyle name="Output 8 2 4 6 7" xfId="18285" xr:uid="{00000000-0005-0000-0000-0000F6460000}"/>
    <cellStyle name="Output 8 2 4 6 7 2" xfId="18286" xr:uid="{00000000-0005-0000-0000-0000F7460000}"/>
    <cellStyle name="Output 8 2 4 6 8" xfId="18287" xr:uid="{00000000-0005-0000-0000-0000F8460000}"/>
    <cellStyle name="Output 8 2 4 6 8 2" xfId="18288" xr:uid="{00000000-0005-0000-0000-0000F9460000}"/>
    <cellStyle name="Output 8 2 4 6 9" xfId="18289" xr:uid="{00000000-0005-0000-0000-0000FA460000}"/>
    <cellStyle name="Output 8 2 4 6 9 2" xfId="18290" xr:uid="{00000000-0005-0000-0000-0000FB460000}"/>
    <cellStyle name="Output 8 2 4 7" xfId="18291" xr:uid="{00000000-0005-0000-0000-0000FC460000}"/>
    <cellStyle name="Output 8 2 4 7 2" xfId="18292" xr:uid="{00000000-0005-0000-0000-0000FD460000}"/>
    <cellStyle name="Output 8 2 4 8" xfId="18293" xr:uid="{00000000-0005-0000-0000-0000FE460000}"/>
    <cellStyle name="Output 8 2 4 8 2" xfId="18294" xr:uid="{00000000-0005-0000-0000-0000FF460000}"/>
    <cellStyle name="Output 8 2 4 9" xfId="18295" xr:uid="{00000000-0005-0000-0000-000000470000}"/>
    <cellStyle name="Output 8 2 4 9 2" xfId="18296" xr:uid="{00000000-0005-0000-0000-000001470000}"/>
    <cellStyle name="Output 8 2 5" xfId="18297" xr:uid="{00000000-0005-0000-0000-000002470000}"/>
    <cellStyle name="Output 8 2 5 10" xfId="18298" xr:uid="{00000000-0005-0000-0000-000003470000}"/>
    <cellStyle name="Output 8 2 5 10 2" xfId="18299" xr:uid="{00000000-0005-0000-0000-000004470000}"/>
    <cellStyle name="Output 8 2 5 11" xfId="18300" xr:uid="{00000000-0005-0000-0000-000005470000}"/>
    <cellStyle name="Output 8 2 5 11 2" xfId="18301" xr:uid="{00000000-0005-0000-0000-000006470000}"/>
    <cellStyle name="Output 8 2 5 12" xfId="18302" xr:uid="{00000000-0005-0000-0000-000007470000}"/>
    <cellStyle name="Output 8 2 5 12 2" xfId="18303" xr:uid="{00000000-0005-0000-0000-000008470000}"/>
    <cellStyle name="Output 8 2 5 13" xfId="18304" xr:uid="{00000000-0005-0000-0000-000009470000}"/>
    <cellStyle name="Output 8 2 5 13 2" xfId="18305" xr:uid="{00000000-0005-0000-0000-00000A470000}"/>
    <cellStyle name="Output 8 2 5 14" xfId="18306" xr:uid="{00000000-0005-0000-0000-00000B470000}"/>
    <cellStyle name="Output 8 2 5 14 2" xfId="18307" xr:uid="{00000000-0005-0000-0000-00000C470000}"/>
    <cellStyle name="Output 8 2 5 15" xfId="18308" xr:uid="{00000000-0005-0000-0000-00000D470000}"/>
    <cellStyle name="Output 8 2 5 15 2" xfId="18309" xr:uid="{00000000-0005-0000-0000-00000E470000}"/>
    <cellStyle name="Output 8 2 5 16" xfId="18310" xr:uid="{00000000-0005-0000-0000-00000F470000}"/>
    <cellStyle name="Output 8 2 5 16 2" xfId="18311" xr:uid="{00000000-0005-0000-0000-000010470000}"/>
    <cellStyle name="Output 8 2 5 17" xfId="18312" xr:uid="{00000000-0005-0000-0000-000011470000}"/>
    <cellStyle name="Output 8 2 5 17 2" xfId="18313" xr:uid="{00000000-0005-0000-0000-000012470000}"/>
    <cellStyle name="Output 8 2 5 18" xfId="18314" xr:uid="{00000000-0005-0000-0000-000013470000}"/>
    <cellStyle name="Output 8 2 5 18 2" xfId="18315" xr:uid="{00000000-0005-0000-0000-000014470000}"/>
    <cellStyle name="Output 8 2 5 19" xfId="18316" xr:uid="{00000000-0005-0000-0000-000015470000}"/>
    <cellStyle name="Output 8 2 5 2" xfId="18317" xr:uid="{00000000-0005-0000-0000-000016470000}"/>
    <cellStyle name="Output 8 2 5 2 10" xfId="18318" xr:uid="{00000000-0005-0000-0000-000017470000}"/>
    <cellStyle name="Output 8 2 5 2 10 2" xfId="18319" xr:uid="{00000000-0005-0000-0000-000018470000}"/>
    <cellStyle name="Output 8 2 5 2 11" xfId="18320" xr:uid="{00000000-0005-0000-0000-000019470000}"/>
    <cellStyle name="Output 8 2 5 2 11 2" xfId="18321" xr:uid="{00000000-0005-0000-0000-00001A470000}"/>
    <cellStyle name="Output 8 2 5 2 12" xfId="18322" xr:uid="{00000000-0005-0000-0000-00001B470000}"/>
    <cellStyle name="Output 8 2 5 2 12 2" xfId="18323" xr:uid="{00000000-0005-0000-0000-00001C470000}"/>
    <cellStyle name="Output 8 2 5 2 13" xfId="18324" xr:uid="{00000000-0005-0000-0000-00001D470000}"/>
    <cellStyle name="Output 8 2 5 2 13 2" xfId="18325" xr:uid="{00000000-0005-0000-0000-00001E470000}"/>
    <cellStyle name="Output 8 2 5 2 14" xfId="18326" xr:uid="{00000000-0005-0000-0000-00001F470000}"/>
    <cellStyle name="Output 8 2 5 2 14 2" xfId="18327" xr:uid="{00000000-0005-0000-0000-000020470000}"/>
    <cellStyle name="Output 8 2 5 2 15" xfId="18328" xr:uid="{00000000-0005-0000-0000-000021470000}"/>
    <cellStyle name="Output 8 2 5 2 15 2" xfId="18329" xr:uid="{00000000-0005-0000-0000-000022470000}"/>
    <cellStyle name="Output 8 2 5 2 16" xfId="18330" xr:uid="{00000000-0005-0000-0000-000023470000}"/>
    <cellStyle name="Output 8 2 5 2 16 2" xfId="18331" xr:uid="{00000000-0005-0000-0000-000024470000}"/>
    <cellStyle name="Output 8 2 5 2 17" xfId="18332" xr:uid="{00000000-0005-0000-0000-000025470000}"/>
    <cellStyle name="Output 8 2 5 2 17 2" xfId="18333" xr:uid="{00000000-0005-0000-0000-000026470000}"/>
    <cellStyle name="Output 8 2 5 2 18" xfId="18334" xr:uid="{00000000-0005-0000-0000-000027470000}"/>
    <cellStyle name="Output 8 2 5 2 2" xfId="18335" xr:uid="{00000000-0005-0000-0000-000028470000}"/>
    <cellStyle name="Output 8 2 5 2 2 2" xfId="18336" xr:uid="{00000000-0005-0000-0000-000029470000}"/>
    <cellStyle name="Output 8 2 5 2 3" xfId="18337" xr:uid="{00000000-0005-0000-0000-00002A470000}"/>
    <cellStyle name="Output 8 2 5 2 3 2" xfId="18338" xr:uid="{00000000-0005-0000-0000-00002B470000}"/>
    <cellStyle name="Output 8 2 5 2 4" xfId="18339" xr:uid="{00000000-0005-0000-0000-00002C470000}"/>
    <cellStyle name="Output 8 2 5 2 4 2" xfId="18340" xr:uid="{00000000-0005-0000-0000-00002D470000}"/>
    <cellStyle name="Output 8 2 5 2 5" xfId="18341" xr:uid="{00000000-0005-0000-0000-00002E470000}"/>
    <cellStyle name="Output 8 2 5 2 5 2" xfId="18342" xr:uid="{00000000-0005-0000-0000-00002F470000}"/>
    <cellStyle name="Output 8 2 5 2 6" xfId="18343" xr:uid="{00000000-0005-0000-0000-000030470000}"/>
    <cellStyle name="Output 8 2 5 2 6 2" xfId="18344" xr:uid="{00000000-0005-0000-0000-000031470000}"/>
    <cellStyle name="Output 8 2 5 2 7" xfId="18345" xr:uid="{00000000-0005-0000-0000-000032470000}"/>
    <cellStyle name="Output 8 2 5 2 7 2" xfId="18346" xr:uid="{00000000-0005-0000-0000-000033470000}"/>
    <cellStyle name="Output 8 2 5 2 8" xfId="18347" xr:uid="{00000000-0005-0000-0000-000034470000}"/>
    <cellStyle name="Output 8 2 5 2 8 2" xfId="18348" xr:uid="{00000000-0005-0000-0000-000035470000}"/>
    <cellStyle name="Output 8 2 5 2 9" xfId="18349" xr:uid="{00000000-0005-0000-0000-000036470000}"/>
    <cellStyle name="Output 8 2 5 2 9 2" xfId="18350" xr:uid="{00000000-0005-0000-0000-000037470000}"/>
    <cellStyle name="Output 8 2 5 3" xfId="18351" xr:uid="{00000000-0005-0000-0000-000038470000}"/>
    <cellStyle name="Output 8 2 5 3 10" xfId="18352" xr:uid="{00000000-0005-0000-0000-000039470000}"/>
    <cellStyle name="Output 8 2 5 3 10 2" xfId="18353" xr:uid="{00000000-0005-0000-0000-00003A470000}"/>
    <cellStyle name="Output 8 2 5 3 11" xfId="18354" xr:uid="{00000000-0005-0000-0000-00003B470000}"/>
    <cellStyle name="Output 8 2 5 3 11 2" xfId="18355" xr:uid="{00000000-0005-0000-0000-00003C470000}"/>
    <cellStyle name="Output 8 2 5 3 12" xfId="18356" xr:uid="{00000000-0005-0000-0000-00003D470000}"/>
    <cellStyle name="Output 8 2 5 3 12 2" xfId="18357" xr:uid="{00000000-0005-0000-0000-00003E470000}"/>
    <cellStyle name="Output 8 2 5 3 13" xfId="18358" xr:uid="{00000000-0005-0000-0000-00003F470000}"/>
    <cellStyle name="Output 8 2 5 3 13 2" xfId="18359" xr:uid="{00000000-0005-0000-0000-000040470000}"/>
    <cellStyle name="Output 8 2 5 3 14" xfId="18360" xr:uid="{00000000-0005-0000-0000-000041470000}"/>
    <cellStyle name="Output 8 2 5 3 14 2" xfId="18361" xr:uid="{00000000-0005-0000-0000-000042470000}"/>
    <cellStyle name="Output 8 2 5 3 15" xfId="18362" xr:uid="{00000000-0005-0000-0000-000043470000}"/>
    <cellStyle name="Output 8 2 5 3 15 2" xfId="18363" xr:uid="{00000000-0005-0000-0000-000044470000}"/>
    <cellStyle name="Output 8 2 5 3 16" xfId="18364" xr:uid="{00000000-0005-0000-0000-000045470000}"/>
    <cellStyle name="Output 8 2 5 3 2" xfId="18365" xr:uid="{00000000-0005-0000-0000-000046470000}"/>
    <cellStyle name="Output 8 2 5 3 2 2" xfId="18366" xr:uid="{00000000-0005-0000-0000-000047470000}"/>
    <cellStyle name="Output 8 2 5 3 3" xfId="18367" xr:uid="{00000000-0005-0000-0000-000048470000}"/>
    <cellStyle name="Output 8 2 5 3 3 2" xfId="18368" xr:uid="{00000000-0005-0000-0000-000049470000}"/>
    <cellStyle name="Output 8 2 5 3 4" xfId="18369" xr:uid="{00000000-0005-0000-0000-00004A470000}"/>
    <cellStyle name="Output 8 2 5 3 4 2" xfId="18370" xr:uid="{00000000-0005-0000-0000-00004B470000}"/>
    <cellStyle name="Output 8 2 5 3 5" xfId="18371" xr:uid="{00000000-0005-0000-0000-00004C470000}"/>
    <cellStyle name="Output 8 2 5 3 5 2" xfId="18372" xr:uid="{00000000-0005-0000-0000-00004D470000}"/>
    <cellStyle name="Output 8 2 5 3 6" xfId="18373" xr:uid="{00000000-0005-0000-0000-00004E470000}"/>
    <cellStyle name="Output 8 2 5 3 6 2" xfId="18374" xr:uid="{00000000-0005-0000-0000-00004F470000}"/>
    <cellStyle name="Output 8 2 5 3 7" xfId="18375" xr:uid="{00000000-0005-0000-0000-000050470000}"/>
    <cellStyle name="Output 8 2 5 3 7 2" xfId="18376" xr:uid="{00000000-0005-0000-0000-000051470000}"/>
    <cellStyle name="Output 8 2 5 3 8" xfId="18377" xr:uid="{00000000-0005-0000-0000-000052470000}"/>
    <cellStyle name="Output 8 2 5 3 8 2" xfId="18378" xr:uid="{00000000-0005-0000-0000-000053470000}"/>
    <cellStyle name="Output 8 2 5 3 9" xfId="18379" xr:uid="{00000000-0005-0000-0000-000054470000}"/>
    <cellStyle name="Output 8 2 5 3 9 2" xfId="18380" xr:uid="{00000000-0005-0000-0000-000055470000}"/>
    <cellStyle name="Output 8 2 5 4" xfId="18381" xr:uid="{00000000-0005-0000-0000-000056470000}"/>
    <cellStyle name="Output 8 2 5 4 10" xfId="18382" xr:uid="{00000000-0005-0000-0000-000057470000}"/>
    <cellStyle name="Output 8 2 5 4 10 2" xfId="18383" xr:uid="{00000000-0005-0000-0000-000058470000}"/>
    <cellStyle name="Output 8 2 5 4 11" xfId="18384" xr:uid="{00000000-0005-0000-0000-000059470000}"/>
    <cellStyle name="Output 8 2 5 4 11 2" xfId="18385" xr:uid="{00000000-0005-0000-0000-00005A470000}"/>
    <cellStyle name="Output 8 2 5 4 12" xfId="18386" xr:uid="{00000000-0005-0000-0000-00005B470000}"/>
    <cellStyle name="Output 8 2 5 4 12 2" xfId="18387" xr:uid="{00000000-0005-0000-0000-00005C470000}"/>
    <cellStyle name="Output 8 2 5 4 13" xfId="18388" xr:uid="{00000000-0005-0000-0000-00005D470000}"/>
    <cellStyle name="Output 8 2 5 4 13 2" xfId="18389" xr:uid="{00000000-0005-0000-0000-00005E470000}"/>
    <cellStyle name="Output 8 2 5 4 14" xfId="18390" xr:uid="{00000000-0005-0000-0000-00005F470000}"/>
    <cellStyle name="Output 8 2 5 4 14 2" xfId="18391" xr:uid="{00000000-0005-0000-0000-000060470000}"/>
    <cellStyle name="Output 8 2 5 4 15" xfId="18392" xr:uid="{00000000-0005-0000-0000-000061470000}"/>
    <cellStyle name="Output 8 2 5 4 15 2" xfId="18393" xr:uid="{00000000-0005-0000-0000-000062470000}"/>
    <cellStyle name="Output 8 2 5 4 16" xfId="18394" xr:uid="{00000000-0005-0000-0000-000063470000}"/>
    <cellStyle name="Output 8 2 5 4 2" xfId="18395" xr:uid="{00000000-0005-0000-0000-000064470000}"/>
    <cellStyle name="Output 8 2 5 4 2 2" xfId="18396" xr:uid="{00000000-0005-0000-0000-000065470000}"/>
    <cellStyle name="Output 8 2 5 4 3" xfId="18397" xr:uid="{00000000-0005-0000-0000-000066470000}"/>
    <cellStyle name="Output 8 2 5 4 3 2" xfId="18398" xr:uid="{00000000-0005-0000-0000-000067470000}"/>
    <cellStyle name="Output 8 2 5 4 4" xfId="18399" xr:uid="{00000000-0005-0000-0000-000068470000}"/>
    <cellStyle name="Output 8 2 5 4 4 2" xfId="18400" xr:uid="{00000000-0005-0000-0000-000069470000}"/>
    <cellStyle name="Output 8 2 5 4 5" xfId="18401" xr:uid="{00000000-0005-0000-0000-00006A470000}"/>
    <cellStyle name="Output 8 2 5 4 5 2" xfId="18402" xr:uid="{00000000-0005-0000-0000-00006B470000}"/>
    <cellStyle name="Output 8 2 5 4 6" xfId="18403" xr:uid="{00000000-0005-0000-0000-00006C470000}"/>
    <cellStyle name="Output 8 2 5 4 6 2" xfId="18404" xr:uid="{00000000-0005-0000-0000-00006D470000}"/>
    <cellStyle name="Output 8 2 5 4 7" xfId="18405" xr:uid="{00000000-0005-0000-0000-00006E470000}"/>
    <cellStyle name="Output 8 2 5 4 7 2" xfId="18406" xr:uid="{00000000-0005-0000-0000-00006F470000}"/>
    <cellStyle name="Output 8 2 5 4 8" xfId="18407" xr:uid="{00000000-0005-0000-0000-000070470000}"/>
    <cellStyle name="Output 8 2 5 4 8 2" xfId="18408" xr:uid="{00000000-0005-0000-0000-000071470000}"/>
    <cellStyle name="Output 8 2 5 4 9" xfId="18409" xr:uid="{00000000-0005-0000-0000-000072470000}"/>
    <cellStyle name="Output 8 2 5 4 9 2" xfId="18410" xr:uid="{00000000-0005-0000-0000-000073470000}"/>
    <cellStyle name="Output 8 2 5 5" xfId="18411" xr:uid="{00000000-0005-0000-0000-000074470000}"/>
    <cellStyle name="Output 8 2 5 5 10" xfId="18412" xr:uid="{00000000-0005-0000-0000-000075470000}"/>
    <cellStyle name="Output 8 2 5 5 10 2" xfId="18413" xr:uid="{00000000-0005-0000-0000-000076470000}"/>
    <cellStyle name="Output 8 2 5 5 11" xfId="18414" xr:uid="{00000000-0005-0000-0000-000077470000}"/>
    <cellStyle name="Output 8 2 5 5 11 2" xfId="18415" xr:uid="{00000000-0005-0000-0000-000078470000}"/>
    <cellStyle name="Output 8 2 5 5 12" xfId="18416" xr:uid="{00000000-0005-0000-0000-000079470000}"/>
    <cellStyle name="Output 8 2 5 5 12 2" xfId="18417" xr:uid="{00000000-0005-0000-0000-00007A470000}"/>
    <cellStyle name="Output 8 2 5 5 13" xfId="18418" xr:uid="{00000000-0005-0000-0000-00007B470000}"/>
    <cellStyle name="Output 8 2 5 5 13 2" xfId="18419" xr:uid="{00000000-0005-0000-0000-00007C470000}"/>
    <cellStyle name="Output 8 2 5 5 14" xfId="18420" xr:uid="{00000000-0005-0000-0000-00007D470000}"/>
    <cellStyle name="Output 8 2 5 5 14 2" xfId="18421" xr:uid="{00000000-0005-0000-0000-00007E470000}"/>
    <cellStyle name="Output 8 2 5 5 15" xfId="18422" xr:uid="{00000000-0005-0000-0000-00007F470000}"/>
    <cellStyle name="Output 8 2 5 5 2" xfId="18423" xr:uid="{00000000-0005-0000-0000-000080470000}"/>
    <cellStyle name="Output 8 2 5 5 2 2" xfId="18424" xr:uid="{00000000-0005-0000-0000-000081470000}"/>
    <cellStyle name="Output 8 2 5 5 3" xfId="18425" xr:uid="{00000000-0005-0000-0000-000082470000}"/>
    <cellStyle name="Output 8 2 5 5 3 2" xfId="18426" xr:uid="{00000000-0005-0000-0000-000083470000}"/>
    <cellStyle name="Output 8 2 5 5 4" xfId="18427" xr:uid="{00000000-0005-0000-0000-000084470000}"/>
    <cellStyle name="Output 8 2 5 5 4 2" xfId="18428" xr:uid="{00000000-0005-0000-0000-000085470000}"/>
    <cellStyle name="Output 8 2 5 5 5" xfId="18429" xr:uid="{00000000-0005-0000-0000-000086470000}"/>
    <cellStyle name="Output 8 2 5 5 5 2" xfId="18430" xr:uid="{00000000-0005-0000-0000-000087470000}"/>
    <cellStyle name="Output 8 2 5 5 6" xfId="18431" xr:uid="{00000000-0005-0000-0000-000088470000}"/>
    <cellStyle name="Output 8 2 5 5 6 2" xfId="18432" xr:uid="{00000000-0005-0000-0000-000089470000}"/>
    <cellStyle name="Output 8 2 5 5 7" xfId="18433" xr:uid="{00000000-0005-0000-0000-00008A470000}"/>
    <cellStyle name="Output 8 2 5 5 7 2" xfId="18434" xr:uid="{00000000-0005-0000-0000-00008B470000}"/>
    <cellStyle name="Output 8 2 5 5 8" xfId="18435" xr:uid="{00000000-0005-0000-0000-00008C470000}"/>
    <cellStyle name="Output 8 2 5 5 8 2" xfId="18436" xr:uid="{00000000-0005-0000-0000-00008D470000}"/>
    <cellStyle name="Output 8 2 5 5 9" xfId="18437" xr:uid="{00000000-0005-0000-0000-00008E470000}"/>
    <cellStyle name="Output 8 2 5 5 9 2" xfId="18438" xr:uid="{00000000-0005-0000-0000-00008F470000}"/>
    <cellStyle name="Output 8 2 5 6" xfId="18439" xr:uid="{00000000-0005-0000-0000-000090470000}"/>
    <cellStyle name="Output 8 2 5 6 2" xfId="18440" xr:uid="{00000000-0005-0000-0000-000091470000}"/>
    <cellStyle name="Output 8 2 5 7" xfId="18441" xr:uid="{00000000-0005-0000-0000-000092470000}"/>
    <cellStyle name="Output 8 2 5 7 2" xfId="18442" xr:uid="{00000000-0005-0000-0000-000093470000}"/>
    <cellStyle name="Output 8 2 5 8" xfId="18443" xr:uid="{00000000-0005-0000-0000-000094470000}"/>
    <cellStyle name="Output 8 2 5 8 2" xfId="18444" xr:uid="{00000000-0005-0000-0000-000095470000}"/>
    <cellStyle name="Output 8 2 5 9" xfId="18445" xr:uid="{00000000-0005-0000-0000-000096470000}"/>
    <cellStyle name="Output 8 2 5 9 2" xfId="18446" xr:uid="{00000000-0005-0000-0000-000097470000}"/>
    <cellStyle name="Output 8 2 6" xfId="18447" xr:uid="{00000000-0005-0000-0000-000098470000}"/>
    <cellStyle name="Output 8 2 6 10" xfId="18448" xr:uid="{00000000-0005-0000-0000-000099470000}"/>
    <cellStyle name="Output 8 2 6 10 2" xfId="18449" xr:uid="{00000000-0005-0000-0000-00009A470000}"/>
    <cellStyle name="Output 8 2 6 11" xfId="18450" xr:uid="{00000000-0005-0000-0000-00009B470000}"/>
    <cellStyle name="Output 8 2 6 11 2" xfId="18451" xr:uid="{00000000-0005-0000-0000-00009C470000}"/>
    <cellStyle name="Output 8 2 6 12" xfId="18452" xr:uid="{00000000-0005-0000-0000-00009D470000}"/>
    <cellStyle name="Output 8 2 6 12 2" xfId="18453" xr:uid="{00000000-0005-0000-0000-00009E470000}"/>
    <cellStyle name="Output 8 2 6 13" xfId="18454" xr:uid="{00000000-0005-0000-0000-00009F470000}"/>
    <cellStyle name="Output 8 2 6 13 2" xfId="18455" xr:uid="{00000000-0005-0000-0000-0000A0470000}"/>
    <cellStyle name="Output 8 2 6 14" xfId="18456" xr:uid="{00000000-0005-0000-0000-0000A1470000}"/>
    <cellStyle name="Output 8 2 6 14 2" xfId="18457" xr:uid="{00000000-0005-0000-0000-0000A2470000}"/>
    <cellStyle name="Output 8 2 6 15" xfId="18458" xr:uid="{00000000-0005-0000-0000-0000A3470000}"/>
    <cellStyle name="Output 8 2 6 15 2" xfId="18459" xr:uid="{00000000-0005-0000-0000-0000A4470000}"/>
    <cellStyle name="Output 8 2 6 16" xfId="18460" xr:uid="{00000000-0005-0000-0000-0000A5470000}"/>
    <cellStyle name="Output 8 2 6 16 2" xfId="18461" xr:uid="{00000000-0005-0000-0000-0000A6470000}"/>
    <cellStyle name="Output 8 2 6 17" xfId="18462" xr:uid="{00000000-0005-0000-0000-0000A7470000}"/>
    <cellStyle name="Output 8 2 6 17 2" xfId="18463" xr:uid="{00000000-0005-0000-0000-0000A8470000}"/>
    <cellStyle name="Output 8 2 6 18" xfId="18464" xr:uid="{00000000-0005-0000-0000-0000A9470000}"/>
    <cellStyle name="Output 8 2 6 18 2" xfId="18465" xr:uid="{00000000-0005-0000-0000-0000AA470000}"/>
    <cellStyle name="Output 8 2 6 19" xfId="18466" xr:uid="{00000000-0005-0000-0000-0000AB470000}"/>
    <cellStyle name="Output 8 2 6 2" xfId="18467" xr:uid="{00000000-0005-0000-0000-0000AC470000}"/>
    <cellStyle name="Output 8 2 6 2 10" xfId="18468" xr:uid="{00000000-0005-0000-0000-0000AD470000}"/>
    <cellStyle name="Output 8 2 6 2 10 2" xfId="18469" xr:uid="{00000000-0005-0000-0000-0000AE470000}"/>
    <cellStyle name="Output 8 2 6 2 11" xfId="18470" xr:uid="{00000000-0005-0000-0000-0000AF470000}"/>
    <cellStyle name="Output 8 2 6 2 11 2" xfId="18471" xr:uid="{00000000-0005-0000-0000-0000B0470000}"/>
    <cellStyle name="Output 8 2 6 2 12" xfId="18472" xr:uid="{00000000-0005-0000-0000-0000B1470000}"/>
    <cellStyle name="Output 8 2 6 2 12 2" xfId="18473" xr:uid="{00000000-0005-0000-0000-0000B2470000}"/>
    <cellStyle name="Output 8 2 6 2 13" xfId="18474" xr:uid="{00000000-0005-0000-0000-0000B3470000}"/>
    <cellStyle name="Output 8 2 6 2 13 2" xfId="18475" xr:uid="{00000000-0005-0000-0000-0000B4470000}"/>
    <cellStyle name="Output 8 2 6 2 14" xfId="18476" xr:uid="{00000000-0005-0000-0000-0000B5470000}"/>
    <cellStyle name="Output 8 2 6 2 14 2" xfId="18477" xr:uid="{00000000-0005-0000-0000-0000B6470000}"/>
    <cellStyle name="Output 8 2 6 2 15" xfId="18478" xr:uid="{00000000-0005-0000-0000-0000B7470000}"/>
    <cellStyle name="Output 8 2 6 2 15 2" xfId="18479" xr:uid="{00000000-0005-0000-0000-0000B8470000}"/>
    <cellStyle name="Output 8 2 6 2 16" xfId="18480" xr:uid="{00000000-0005-0000-0000-0000B9470000}"/>
    <cellStyle name="Output 8 2 6 2 16 2" xfId="18481" xr:uid="{00000000-0005-0000-0000-0000BA470000}"/>
    <cellStyle name="Output 8 2 6 2 17" xfId="18482" xr:uid="{00000000-0005-0000-0000-0000BB470000}"/>
    <cellStyle name="Output 8 2 6 2 17 2" xfId="18483" xr:uid="{00000000-0005-0000-0000-0000BC470000}"/>
    <cellStyle name="Output 8 2 6 2 18" xfId="18484" xr:uid="{00000000-0005-0000-0000-0000BD470000}"/>
    <cellStyle name="Output 8 2 6 2 2" xfId="18485" xr:uid="{00000000-0005-0000-0000-0000BE470000}"/>
    <cellStyle name="Output 8 2 6 2 2 2" xfId="18486" xr:uid="{00000000-0005-0000-0000-0000BF470000}"/>
    <cellStyle name="Output 8 2 6 2 3" xfId="18487" xr:uid="{00000000-0005-0000-0000-0000C0470000}"/>
    <cellStyle name="Output 8 2 6 2 3 2" xfId="18488" xr:uid="{00000000-0005-0000-0000-0000C1470000}"/>
    <cellStyle name="Output 8 2 6 2 4" xfId="18489" xr:uid="{00000000-0005-0000-0000-0000C2470000}"/>
    <cellStyle name="Output 8 2 6 2 4 2" xfId="18490" xr:uid="{00000000-0005-0000-0000-0000C3470000}"/>
    <cellStyle name="Output 8 2 6 2 5" xfId="18491" xr:uid="{00000000-0005-0000-0000-0000C4470000}"/>
    <cellStyle name="Output 8 2 6 2 5 2" xfId="18492" xr:uid="{00000000-0005-0000-0000-0000C5470000}"/>
    <cellStyle name="Output 8 2 6 2 6" xfId="18493" xr:uid="{00000000-0005-0000-0000-0000C6470000}"/>
    <cellStyle name="Output 8 2 6 2 6 2" xfId="18494" xr:uid="{00000000-0005-0000-0000-0000C7470000}"/>
    <cellStyle name="Output 8 2 6 2 7" xfId="18495" xr:uid="{00000000-0005-0000-0000-0000C8470000}"/>
    <cellStyle name="Output 8 2 6 2 7 2" xfId="18496" xr:uid="{00000000-0005-0000-0000-0000C9470000}"/>
    <cellStyle name="Output 8 2 6 2 8" xfId="18497" xr:uid="{00000000-0005-0000-0000-0000CA470000}"/>
    <cellStyle name="Output 8 2 6 2 8 2" xfId="18498" xr:uid="{00000000-0005-0000-0000-0000CB470000}"/>
    <cellStyle name="Output 8 2 6 2 9" xfId="18499" xr:uid="{00000000-0005-0000-0000-0000CC470000}"/>
    <cellStyle name="Output 8 2 6 2 9 2" xfId="18500" xr:uid="{00000000-0005-0000-0000-0000CD470000}"/>
    <cellStyle name="Output 8 2 6 3" xfId="18501" xr:uid="{00000000-0005-0000-0000-0000CE470000}"/>
    <cellStyle name="Output 8 2 6 3 10" xfId="18502" xr:uid="{00000000-0005-0000-0000-0000CF470000}"/>
    <cellStyle name="Output 8 2 6 3 10 2" xfId="18503" xr:uid="{00000000-0005-0000-0000-0000D0470000}"/>
    <cellStyle name="Output 8 2 6 3 11" xfId="18504" xr:uid="{00000000-0005-0000-0000-0000D1470000}"/>
    <cellStyle name="Output 8 2 6 3 11 2" xfId="18505" xr:uid="{00000000-0005-0000-0000-0000D2470000}"/>
    <cellStyle name="Output 8 2 6 3 12" xfId="18506" xr:uid="{00000000-0005-0000-0000-0000D3470000}"/>
    <cellStyle name="Output 8 2 6 3 12 2" xfId="18507" xr:uid="{00000000-0005-0000-0000-0000D4470000}"/>
    <cellStyle name="Output 8 2 6 3 13" xfId="18508" xr:uid="{00000000-0005-0000-0000-0000D5470000}"/>
    <cellStyle name="Output 8 2 6 3 13 2" xfId="18509" xr:uid="{00000000-0005-0000-0000-0000D6470000}"/>
    <cellStyle name="Output 8 2 6 3 14" xfId="18510" xr:uid="{00000000-0005-0000-0000-0000D7470000}"/>
    <cellStyle name="Output 8 2 6 3 14 2" xfId="18511" xr:uid="{00000000-0005-0000-0000-0000D8470000}"/>
    <cellStyle name="Output 8 2 6 3 15" xfId="18512" xr:uid="{00000000-0005-0000-0000-0000D9470000}"/>
    <cellStyle name="Output 8 2 6 3 15 2" xfId="18513" xr:uid="{00000000-0005-0000-0000-0000DA470000}"/>
    <cellStyle name="Output 8 2 6 3 16" xfId="18514" xr:uid="{00000000-0005-0000-0000-0000DB470000}"/>
    <cellStyle name="Output 8 2 6 3 2" xfId="18515" xr:uid="{00000000-0005-0000-0000-0000DC470000}"/>
    <cellStyle name="Output 8 2 6 3 2 2" xfId="18516" xr:uid="{00000000-0005-0000-0000-0000DD470000}"/>
    <cellStyle name="Output 8 2 6 3 3" xfId="18517" xr:uid="{00000000-0005-0000-0000-0000DE470000}"/>
    <cellStyle name="Output 8 2 6 3 3 2" xfId="18518" xr:uid="{00000000-0005-0000-0000-0000DF470000}"/>
    <cellStyle name="Output 8 2 6 3 4" xfId="18519" xr:uid="{00000000-0005-0000-0000-0000E0470000}"/>
    <cellStyle name="Output 8 2 6 3 4 2" xfId="18520" xr:uid="{00000000-0005-0000-0000-0000E1470000}"/>
    <cellStyle name="Output 8 2 6 3 5" xfId="18521" xr:uid="{00000000-0005-0000-0000-0000E2470000}"/>
    <cellStyle name="Output 8 2 6 3 5 2" xfId="18522" xr:uid="{00000000-0005-0000-0000-0000E3470000}"/>
    <cellStyle name="Output 8 2 6 3 6" xfId="18523" xr:uid="{00000000-0005-0000-0000-0000E4470000}"/>
    <cellStyle name="Output 8 2 6 3 6 2" xfId="18524" xr:uid="{00000000-0005-0000-0000-0000E5470000}"/>
    <cellStyle name="Output 8 2 6 3 7" xfId="18525" xr:uid="{00000000-0005-0000-0000-0000E6470000}"/>
    <cellStyle name="Output 8 2 6 3 7 2" xfId="18526" xr:uid="{00000000-0005-0000-0000-0000E7470000}"/>
    <cellStyle name="Output 8 2 6 3 8" xfId="18527" xr:uid="{00000000-0005-0000-0000-0000E8470000}"/>
    <cellStyle name="Output 8 2 6 3 8 2" xfId="18528" xr:uid="{00000000-0005-0000-0000-0000E9470000}"/>
    <cellStyle name="Output 8 2 6 3 9" xfId="18529" xr:uid="{00000000-0005-0000-0000-0000EA470000}"/>
    <cellStyle name="Output 8 2 6 3 9 2" xfId="18530" xr:uid="{00000000-0005-0000-0000-0000EB470000}"/>
    <cellStyle name="Output 8 2 6 4" xfId="18531" xr:uid="{00000000-0005-0000-0000-0000EC470000}"/>
    <cellStyle name="Output 8 2 6 4 10" xfId="18532" xr:uid="{00000000-0005-0000-0000-0000ED470000}"/>
    <cellStyle name="Output 8 2 6 4 10 2" xfId="18533" xr:uid="{00000000-0005-0000-0000-0000EE470000}"/>
    <cellStyle name="Output 8 2 6 4 11" xfId="18534" xr:uid="{00000000-0005-0000-0000-0000EF470000}"/>
    <cellStyle name="Output 8 2 6 4 11 2" xfId="18535" xr:uid="{00000000-0005-0000-0000-0000F0470000}"/>
    <cellStyle name="Output 8 2 6 4 12" xfId="18536" xr:uid="{00000000-0005-0000-0000-0000F1470000}"/>
    <cellStyle name="Output 8 2 6 4 12 2" xfId="18537" xr:uid="{00000000-0005-0000-0000-0000F2470000}"/>
    <cellStyle name="Output 8 2 6 4 13" xfId="18538" xr:uid="{00000000-0005-0000-0000-0000F3470000}"/>
    <cellStyle name="Output 8 2 6 4 13 2" xfId="18539" xr:uid="{00000000-0005-0000-0000-0000F4470000}"/>
    <cellStyle name="Output 8 2 6 4 14" xfId="18540" xr:uid="{00000000-0005-0000-0000-0000F5470000}"/>
    <cellStyle name="Output 8 2 6 4 14 2" xfId="18541" xr:uid="{00000000-0005-0000-0000-0000F6470000}"/>
    <cellStyle name="Output 8 2 6 4 15" xfId="18542" xr:uid="{00000000-0005-0000-0000-0000F7470000}"/>
    <cellStyle name="Output 8 2 6 4 15 2" xfId="18543" xr:uid="{00000000-0005-0000-0000-0000F8470000}"/>
    <cellStyle name="Output 8 2 6 4 16" xfId="18544" xr:uid="{00000000-0005-0000-0000-0000F9470000}"/>
    <cellStyle name="Output 8 2 6 4 2" xfId="18545" xr:uid="{00000000-0005-0000-0000-0000FA470000}"/>
    <cellStyle name="Output 8 2 6 4 2 2" xfId="18546" xr:uid="{00000000-0005-0000-0000-0000FB470000}"/>
    <cellStyle name="Output 8 2 6 4 3" xfId="18547" xr:uid="{00000000-0005-0000-0000-0000FC470000}"/>
    <cellStyle name="Output 8 2 6 4 3 2" xfId="18548" xr:uid="{00000000-0005-0000-0000-0000FD470000}"/>
    <cellStyle name="Output 8 2 6 4 4" xfId="18549" xr:uid="{00000000-0005-0000-0000-0000FE470000}"/>
    <cellStyle name="Output 8 2 6 4 4 2" xfId="18550" xr:uid="{00000000-0005-0000-0000-0000FF470000}"/>
    <cellStyle name="Output 8 2 6 4 5" xfId="18551" xr:uid="{00000000-0005-0000-0000-000000480000}"/>
    <cellStyle name="Output 8 2 6 4 5 2" xfId="18552" xr:uid="{00000000-0005-0000-0000-000001480000}"/>
    <cellStyle name="Output 8 2 6 4 6" xfId="18553" xr:uid="{00000000-0005-0000-0000-000002480000}"/>
    <cellStyle name="Output 8 2 6 4 6 2" xfId="18554" xr:uid="{00000000-0005-0000-0000-000003480000}"/>
    <cellStyle name="Output 8 2 6 4 7" xfId="18555" xr:uid="{00000000-0005-0000-0000-000004480000}"/>
    <cellStyle name="Output 8 2 6 4 7 2" xfId="18556" xr:uid="{00000000-0005-0000-0000-000005480000}"/>
    <cellStyle name="Output 8 2 6 4 8" xfId="18557" xr:uid="{00000000-0005-0000-0000-000006480000}"/>
    <cellStyle name="Output 8 2 6 4 8 2" xfId="18558" xr:uid="{00000000-0005-0000-0000-000007480000}"/>
    <cellStyle name="Output 8 2 6 4 9" xfId="18559" xr:uid="{00000000-0005-0000-0000-000008480000}"/>
    <cellStyle name="Output 8 2 6 4 9 2" xfId="18560" xr:uid="{00000000-0005-0000-0000-000009480000}"/>
    <cellStyle name="Output 8 2 6 5" xfId="18561" xr:uid="{00000000-0005-0000-0000-00000A480000}"/>
    <cellStyle name="Output 8 2 6 5 10" xfId="18562" xr:uid="{00000000-0005-0000-0000-00000B480000}"/>
    <cellStyle name="Output 8 2 6 5 10 2" xfId="18563" xr:uid="{00000000-0005-0000-0000-00000C480000}"/>
    <cellStyle name="Output 8 2 6 5 11" xfId="18564" xr:uid="{00000000-0005-0000-0000-00000D480000}"/>
    <cellStyle name="Output 8 2 6 5 11 2" xfId="18565" xr:uid="{00000000-0005-0000-0000-00000E480000}"/>
    <cellStyle name="Output 8 2 6 5 12" xfId="18566" xr:uid="{00000000-0005-0000-0000-00000F480000}"/>
    <cellStyle name="Output 8 2 6 5 12 2" xfId="18567" xr:uid="{00000000-0005-0000-0000-000010480000}"/>
    <cellStyle name="Output 8 2 6 5 13" xfId="18568" xr:uid="{00000000-0005-0000-0000-000011480000}"/>
    <cellStyle name="Output 8 2 6 5 13 2" xfId="18569" xr:uid="{00000000-0005-0000-0000-000012480000}"/>
    <cellStyle name="Output 8 2 6 5 14" xfId="18570" xr:uid="{00000000-0005-0000-0000-000013480000}"/>
    <cellStyle name="Output 8 2 6 5 14 2" xfId="18571" xr:uid="{00000000-0005-0000-0000-000014480000}"/>
    <cellStyle name="Output 8 2 6 5 15" xfId="18572" xr:uid="{00000000-0005-0000-0000-000015480000}"/>
    <cellStyle name="Output 8 2 6 5 2" xfId="18573" xr:uid="{00000000-0005-0000-0000-000016480000}"/>
    <cellStyle name="Output 8 2 6 5 2 2" xfId="18574" xr:uid="{00000000-0005-0000-0000-000017480000}"/>
    <cellStyle name="Output 8 2 6 5 3" xfId="18575" xr:uid="{00000000-0005-0000-0000-000018480000}"/>
    <cellStyle name="Output 8 2 6 5 3 2" xfId="18576" xr:uid="{00000000-0005-0000-0000-000019480000}"/>
    <cellStyle name="Output 8 2 6 5 4" xfId="18577" xr:uid="{00000000-0005-0000-0000-00001A480000}"/>
    <cellStyle name="Output 8 2 6 5 4 2" xfId="18578" xr:uid="{00000000-0005-0000-0000-00001B480000}"/>
    <cellStyle name="Output 8 2 6 5 5" xfId="18579" xr:uid="{00000000-0005-0000-0000-00001C480000}"/>
    <cellStyle name="Output 8 2 6 5 5 2" xfId="18580" xr:uid="{00000000-0005-0000-0000-00001D480000}"/>
    <cellStyle name="Output 8 2 6 5 6" xfId="18581" xr:uid="{00000000-0005-0000-0000-00001E480000}"/>
    <cellStyle name="Output 8 2 6 5 6 2" xfId="18582" xr:uid="{00000000-0005-0000-0000-00001F480000}"/>
    <cellStyle name="Output 8 2 6 5 7" xfId="18583" xr:uid="{00000000-0005-0000-0000-000020480000}"/>
    <cellStyle name="Output 8 2 6 5 7 2" xfId="18584" xr:uid="{00000000-0005-0000-0000-000021480000}"/>
    <cellStyle name="Output 8 2 6 5 8" xfId="18585" xr:uid="{00000000-0005-0000-0000-000022480000}"/>
    <cellStyle name="Output 8 2 6 5 8 2" xfId="18586" xr:uid="{00000000-0005-0000-0000-000023480000}"/>
    <cellStyle name="Output 8 2 6 5 9" xfId="18587" xr:uid="{00000000-0005-0000-0000-000024480000}"/>
    <cellStyle name="Output 8 2 6 5 9 2" xfId="18588" xr:uid="{00000000-0005-0000-0000-000025480000}"/>
    <cellStyle name="Output 8 2 6 6" xfId="18589" xr:uid="{00000000-0005-0000-0000-000026480000}"/>
    <cellStyle name="Output 8 2 6 6 2" xfId="18590" xr:uid="{00000000-0005-0000-0000-000027480000}"/>
    <cellStyle name="Output 8 2 6 7" xfId="18591" xr:uid="{00000000-0005-0000-0000-000028480000}"/>
    <cellStyle name="Output 8 2 6 7 2" xfId="18592" xr:uid="{00000000-0005-0000-0000-000029480000}"/>
    <cellStyle name="Output 8 2 6 8" xfId="18593" xr:uid="{00000000-0005-0000-0000-00002A480000}"/>
    <cellStyle name="Output 8 2 6 8 2" xfId="18594" xr:uid="{00000000-0005-0000-0000-00002B480000}"/>
    <cellStyle name="Output 8 2 6 9" xfId="18595" xr:uid="{00000000-0005-0000-0000-00002C480000}"/>
    <cellStyle name="Output 8 2 6 9 2" xfId="18596" xr:uid="{00000000-0005-0000-0000-00002D480000}"/>
    <cellStyle name="Output 8 2 7" xfId="18597" xr:uid="{00000000-0005-0000-0000-00002E480000}"/>
    <cellStyle name="Output 8 2 7 10" xfId="18598" xr:uid="{00000000-0005-0000-0000-00002F480000}"/>
    <cellStyle name="Output 8 2 7 10 2" xfId="18599" xr:uid="{00000000-0005-0000-0000-000030480000}"/>
    <cellStyle name="Output 8 2 7 11" xfId="18600" xr:uid="{00000000-0005-0000-0000-000031480000}"/>
    <cellStyle name="Output 8 2 7 11 2" xfId="18601" xr:uid="{00000000-0005-0000-0000-000032480000}"/>
    <cellStyle name="Output 8 2 7 12" xfId="18602" xr:uid="{00000000-0005-0000-0000-000033480000}"/>
    <cellStyle name="Output 8 2 7 12 2" xfId="18603" xr:uid="{00000000-0005-0000-0000-000034480000}"/>
    <cellStyle name="Output 8 2 7 13" xfId="18604" xr:uid="{00000000-0005-0000-0000-000035480000}"/>
    <cellStyle name="Output 8 2 7 13 2" xfId="18605" xr:uid="{00000000-0005-0000-0000-000036480000}"/>
    <cellStyle name="Output 8 2 7 14" xfId="18606" xr:uid="{00000000-0005-0000-0000-000037480000}"/>
    <cellStyle name="Output 8 2 7 14 2" xfId="18607" xr:uid="{00000000-0005-0000-0000-000038480000}"/>
    <cellStyle name="Output 8 2 7 15" xfId="18608" xr:uid="{00000000-0005-0000-0000-000039480000}"/>
    <cellStyle name="Output 8 2 7 15 2" xfId="18609" xr:uid="{00000000-0005-0000-0000-00003A480000}"/>
    <cellStyle name="Output 8 2 7 16" xfId="18610" xr:uid="{00000000-0005-0000-0000-00003B480000}"/>
    <cellStyle name="Output 8 2 7 16 2" xfId="18611" xr:uid="{00000000-0005-0000-0000-00003C480000}"/>
    <cellStyle name="Output 8 2 7 17" xfId="18612" xr:uid="{00000000-0005-0000-0000-00003D480000}"/>
    <cellStyle name="Output 8 2 7 17 2" xfId="18613" xr:uid="{00000000-0005-0000-0000-00003E480000}"/>
    <cellStyle name="Output 8 2 7 18" xfId="18614" xr:uid="{00000000-0005-0000-0000-00003F480000}"/>
    <cellStyle name="Output 8 2 7 2" xfId="18615" xr:uid="{00000000-0005-0000-0000-000040480000}"/>
    <cellStyle name="Output 8 2 7 2 10" xfId="18616" xr:uid="{00000000-0005-0000-0000-000041480000}"/>
    <cellStyle name="Output 8 2 7 2 10 2" xfId="18617" xr:uid="{00000000-0005-0000-0000-000042480000}"/>
    <cellStyle name="Output 8 2 7 2 11" xfId="18618" xr:uid="{00000000-0005-0000-0000-000043480000}"/>
    <cellStyle name="Output 8 2 7 2 11 2" xfId="18619" xr:uid="{00000000-0005-0000-0000-000044480000}"/>
    <cellStyle name="Output 8 2 7 2 12" xfId="18620" xr:uid="{00000000-0005-0000-0000-000045480000}"/>
    <cellStyle name="Output 8 2 7 2 12 2" xfId="18621" xr:uid="{00000000-0005-0000-0000-000046480000}"/>
    <cellStyle name="Output 8 2 7 2 13" xfId="18622" xr:uid="{00000000-0005-0000-0000-000047480000}"/>
    <cellStyle name="Output 8 2 7 2 13 2" xfId="18623" xr:uid="{00000000-0005-0000-0000-000048480000}"/>
    <cellStyle name="Output 8 2 7 2 14" xfId="18624" xr:uid="{00000000-0005-0000-0000-000049480000}"/>
    <cellStyle name="Output 8 2 7 2 14 2" xfId="18625" xr:uid="{00000000-0005-0000-0000-00004A480000}"/>
    <cellStyle name="Output 8 2 7 2 15" xfId="18626" xr:uid="{00000000-0005-0000-0000-00004B480000}"/>
    <cellStyle name="Output 8 2 7 2 15 2" xfId="18627" xr:uid="{00000000-0005-0000-0000-00004C480000}"/>
    <cellStyle name="Output 8 2 7 2 16" xfId="18628" xr:uid="{00000000-0005-0000-0000-00004D480000}"/>
    <cellStyle name="Output 8 2 7 2 16 2" xfId="18629" xr:uid="{00000000-0005-0000-0000-00004E480000}"/>
    <cellStyle name="Output 8 2 7 2 17" xfId="18630" xr:uid="{00000000-0005-0000-0000-00004F480000}"/>
    <cellStyle name="Output 8 2 7 2 17 2" xfId="18631" xr:uid="{00000000-0005-0000-0000-000050480000}"/>
    <cellStyle name="Output 8 2 7 2 18" xfId="18632" xr:uid="{00000000-0005-0000-0000-000051480000}"/>
    <cellStyle name="Output 8 2 7 2 2" xfId="18633" xr:uid="{00000000-0005-0000-0000-000052480000}"/>
    <cellStyle name="Output 8 2 7 2 2 2" xfId="18634" xr:uid="{00000000-0005-0000-0000-000053480000}"/>
    <cellStyle name="Output 8 2 7 2 3" xfId="18635" xr:uid="{00000000-0005-0000-0000-000054480000}"/>
    <cellStyle name="Output 8 2 7 2 3 2" xfId="18636" xr:uid="{00000000-0005-0000-0000-000055480000}"/>
    <cellStyle name="Output 8 2 7 2 4" xfId="18637" xr:uid="{00000000-0005-0000-0000-000056480000}"/>
    <cellStyle name="Output 8 2 7 2 4 2" xfId="18638" xr:uid="{00000000-0005-0000-0000-000057480000}"/>
    <cellStyle name="Output 8 2 7 2 5" xfId="18639" xr:uid="{00000000-0005-0000-0000-000058480000}"/>
    <cellStyle name="Output 8 2 7 2 5 2" xfId="18640" xr:uid="{00000000-0005-0000-0000-000059480000}"/>
    <cellStyle name="Output 8 2 7 2 6" xfId="18641" xr:uid="{00000000-0005-0000-0000-00005A480000}"/>
    <cellStyle name="Output 8 2 7 2 6 2" xfId="18642" xr:uid="{00000000-0005-0000-0000-00005B480000}"/>
    <cellStyle name="Output 8 2 7 2 7" xfId="18643" xr:uid="{00000000-0005-0000-0000-00005C480000}"/>
    <cellStyle name="Output 8 2 7 2 7 2" xfId="18644" xr:uid="{00000000-0005-0000-0000-00005D480000}"/>
    <cellStyle name="Output 8 2 7 2 8" xfId="18645" xr:uid="{00000000-0005-0000-0000-00005E480000}"/>
    <cellStyle name="Output 8 2 7 2 8 2" xfId="18646" xr:uid="{00000000-0005-0000-0000-00005F480000}"/>
    <cellStyle name="Output 8 2 7 2 9" xfId="18647" xr:uid="{00000000-0005-0000-0000-000060480000}"/>
    <cellStyle name="Output 8 2 7 2 9 2" xfId="18648" xr:uid="{00000000-0005-0000-0000-000061480000}"/>
    <cellStyle name="Output 8 2 7 3" xfId="18649" xr:uid="{00000000-0005-0000-0000-000062480000}"/>
    <cellStyle name="Output 8 2 7 3 10" xfId="18650" xr:uid="{00000000-0005-0000-0000-000063480000}"/>
    <cellStyle name="Output 8 2 7 3 10 2" xfId="18651" xr:uid="{00000000-0005-0000-0000-000064480000}"/>
    <cellStyle name="Output 8 2 7 3 11" xfId="18652" xr:uid="{00000000-0005-0000-0000-000065480000}"/>
    <cellStyle name="Output 8 2 7 3 11 2" xfId="18653" xr:uid="{00000000-0005-0000-0000-000066480000}"/>
    <cellStyle name="Output 8 2 7 3 12" xfId="18654" xr:uid="{00000000-0005-0000-0000-000067480000}"/>
    <cellStyle name="Output 8 2 7 3 12 2" xfId="18655" xr:uid="{00000000-0005-0000-0000-000068480000}"/>
    <cellStyle name="Output 8 2 7 3 13" xfId="18656" xr:uid="{00000000-0005-0000-0000-000069480000}"/>
    <cellStyle name="Output 8 2 7 3 13 2" xfId="18657" xr:uid="{00000000-0005-0000-0000-00006A480000}"/>
    <cellStyle name="Output 8 2 7 3 14" xfId="18658" xr:uid="{00000000-0005-0000-0000-00006B480000}"/>
    <cellStyle name="Output 8 2 7 3 14 2" xfId="18659" xr:uid="{00000000-0005-0000-0000-00006C480000}"/>
    <cellStyle name="Output 8 2 7 3 15" xfId="18660" xr:uid="{00000000-0005-0000-0000-00006D480000}"/>
    <cellStyle name="Output 8 2 7 3 15 2" xfId="18661" xr:uid="{00000000-0005-0000-0000-00006E480000}"/>
    <cellStyle name="Output 8 2 7 3 16" xfId="18662" xr:uid="{00000000-0005-0000-0000-00006F480000}"/>
    <cellStyle name="Output 8 2 7 3 2" xfId="18663" xr:uid="{00000000-0005-0000-0000-000070480000}"/>
    <cellStyle name="Output 8 2 7 3 2 2" xfId="18664" xr:uid="{00000000-0005-0000-0000-000071480000}"/>
    <cellStyle name="Output 8 2 7 3 3" xfId="18665" xr:uid="{00000000-0005-0000-0000-000072480000}"/>
    <cellStyle name="Output 8 2 7 3 3 2" xfId="18666" xr:uid="{00000000-0005-0000-0000-000073480000}"/>
    <cellStyle name="Output 8 2 7 3 4" xfId="18667" xr:uid="{00000000-0005-0000-0000-000074480000}"/>
    <cellStyle name="Output 8 2 7 3 4 2" xfId="18668" xr:uid="{00000000-0005-0000-0000-000075480000}"/>
    <cellStyle name="Output 8 2 7 3 5" xfId="18669" xr:uid="{00000000-0005-0000-0000-000076480000}"/>
    <cellStyle name="Output 8 2 7 3 5 2" xfId="18670" xr:uid="{00000000-0005-0000-0000-000077480000}"/>
    <cellStyle name="Output 8 2 7 3 6" xfId="18671" xr:uid="{00000000-0005-0000-0000-000078480000}"/>
    <cellStyle name="Output 8 2 7 3 6 2" xfId="18672" xr:uid="{00000000-0005-0000-0000-000079480000}"/>
    <cellStyle name="Output 8 2 7 3 7" xfId="18673" xr:uid="{00000000-0005-0000-0000-00007A480000}"/>
    <cellStyle name="Output 8 2 7 3 7 2" xfId="18674" xr:uid="{00000000-0005-0000-0000-00007B480000}"/>
    <cellStyle name="Output 8 2 7 3 8" xfId="18675" xr:uid="{00000000-0005-0000-0000-00007C480000}"/>
    <cellStyle name="Output 8 2 7 3 8 2" xfId="18676" xr:uid="{00000000-0005-0000-0000-00007D480000}"/>
    <cellStyle name="Output 8 2 7 3 9" xfId="18677" xr:uid="{00000000-0005-0000-0000-00007E480000}"/>
    <cellStyle name="Output 8 2 7 3 9 2" xfId="18678" xr:uid="{00000000-0005-0000-0000-00007F480000}"/>
    <cellStyle name="Output 8 2 7 4" xfId="18679" xr:uid="{00000000-0005-0000-0000-000080480000}"/>
    <cellStyle name="Output 8 2 7 4 10" xfId="18680" xr:uid="{00000000-0005-0000-0000-000081480000}"/>
    <cellStyle name="Output 8 2 7 4 10 2" xfId="18681" xr:uid="{00000000-0005-0000-0000-000082480000}"/>
    <cellStyle name="Output 8 2 7 4 11" xfId="18682" xr:uid="{00000000-0005-0000-0000-000083480000}"/>
    <cellStyle name="Output 8 2 7 4 11 2" xfId="18683" xr:uid="{00000000-0005-0000-0000-000084480000}"/>
    <cellStyle name="Output 8 2 7 4 12" xfId="18684" xr:uid="{00000000-0005-0000-0000-000085480000}"/>
    <cellStyle name="Output 8 2 7 4 12 2" xfId="18685" xr:uid="{00000000-0005-0000-0000-000086480000}"/>
    <cellStyle name="Output 8 2 7 4 13" xfId="18686" xr:uid="{00000000-0005-0000-0000-000087480000}"/>
    <cellStyle name="Output 8 2 7 4 13 2" xfId="18687" xr:uid="{00000000-0005-0000-0000-000088480000}"/>
    <cellStyle name="Output 8 2 7 4 14" xfId="18688" xr:uid="{00000000-0005-0000-0000-000089480000}"/>
    <cellStyle name="Output 8 2 7 4 14 2" xfId="18689" xr:uid="{00000000-0005-0000-0000-00008A480000}"/>
    <cellStyle name="Output 8 2 7 4 15" xfId="18690" xr:uid="{00000000-0005-0000-0000-00008B480000}"/>
    <cellStyle name="Output 8 2 7 4 15 2" xfId="18691" xr:uid="{00000000-0005-0000-0000-00008C480000}"/>
    <cellStyle name="Output 8 2 7 4 16" xfId="18692" xr:uid="{00000000-0005-0000-0000-00008D480000}"/>
    <cellStyle name="Output 8 2 7 4 2" xfId="18693" xr:uid="{00000000-0005-0000-0000-00008E480000}"/>
    <cellStyle name="Output 8 2 7 4 2 2" xfId="18694" xr:uid="{00000000-0005-0000-0000-00008F480000}"/>
    <cellStyle name="Output 8 2 7 4 3" xfId="18695" xr:uid="{00000000-0005-0000-0000-000090480000}"/>
    <cellStyle name="Output 8 2 7 4 3 2" xfId="18696" xr:uid="{00000000-0005-0000-0000-000091480000}"/>
    <cellStyle name="Output 8 2 7 4 4" xfId="18697" xr:uid="{00000000-0005-0000-0000-000092480000}"/>
    <cellStyle name="Output 8 2 7 4 4 2" xfId="18698" xr:uid="{00000000-0005-0000-0000-000093480000}"/>
    <cellStyle name="Output 8 2 7 4 5" xfId="18699" xr:uid="{00000000-0005-0000-0000-000094480000}"/>
    <cellStyle name="Output 8 2 7 4 5 2" xfId="18700" xr:uid="{00000000-0005-0000-0000-000095480000}"/>
    <cellStyle name="Output 8 2 7 4 6" xfId="18701" xr:uid="{00000000-0005-0000-0000-000096480000}"/>
    <cellStyle name="Output 8 2 7 4 6 2" xfId="18702" xr:uid="{00000000-0005-0000-0000-000097480000}"/>
    <cellStyle name="Output 8 2 7 4 7" xfId="18703" xr:uid="{00000000-0005-0000-0000-000098480000}"/>
    <cellStyle name="Output 8 2 7 4 7 2" xfId="18704" xr:uid="{00000000-0005-0000-0000-000099480000}"/>
    <cellStyle name="Output 8 2 7 4 8" xfId="18705" xr:uid="{00000000-0005-0000-0000-00009A480000}"/>
    <cellStyle name="Output 8 2 7 4 8 2" xfId="18706" xr:uid="{00000000-0005-0000-0000-00009B480000}"/>
    <cellStyle name="Output 8 2 7 4 9" xfId="18707" xr:uid="{00000000-0005-0000-0000-00009C480000}"/>
    <cellStyle name="Output 8 2 7 4 9 2" xfId="18708" xr:uid="{00000000-0005-0000-0000-00009D480000}"/>
    <cellStyle name="Output 8 2 7 5" xfId="18709" xr:uid="{00000000-0005-0000-0000-00009E480000}"/>
    <cellStyle name="Output 8 2 7 5 10" xfId="18710" xr:uid="{00000000-0005-0000-0000-00009F480000}"/>
    <cellStyle name="Output 8 2 7 5 10 2" xfId="18711" xr:uid="{00000000-0005-0000-0000-0000A0480000}"/>
    <cellStyle name="Output 8 2 7 5 11" xfId="18712" xr:uid="{00000000-0005-0000-0000-0000A1480000}"/>
    <cellStyle name="Output 8 2 7 5 11 2" xfId="18713" xr:uid="{00000000-0005-0000-0000-0000A2480000}"/>
    <cellStyle name="Output 8 2 7 5 12" xfId="18714" xr:uid="{00000000-0005-0000-0000-0000A3480000}"/>
    <cellStyle name="Output 8 2 7 5 12 2" xfId="18715" xr:uid="{00000000-0005-0000-0000-0000A4480000}"/>
    <cellStyle name="Output 8 2 7 5 13" xfId="18716" xr:uid="{00000000-0005-0000-0000-0000A5480000}"/>
    <cellStyle name="Output 8 2 7 5 13 2" xfId="18717" xr:uid="{00000000-0005-0000-0000-0000A6480000}"/>
    <cellStyle name="Output 8 2 7 5 14" xfId="18718" xr:uid="{00000000-0005-0000-0000-0000A7480000}"/>
    <cellStyle name="Output 8 2 7 5 2" xfId="18719" xr:uid="{00000000-0005-0000-0000-0000A8480000}"/>
    <cellStyle name="Output 8 2 7 5 2 2" xfId="18720" xr:uid="{00000000-0005-0000-0000-0000A9480000}"/>
    <cellStyle name="Output 8 2 7 5 3" xfId="18721" xr:uid="{00000000-0005-0000-0000-0000AA480000}"/>
    <cellStyle name="Output 8 2 7 5 3 2" xfId="18722" xr:uid="{00000000-0005-0000-0000-0000AB480000}"/>
    <cellStyle name="Output 8 2 7 5 4" xfId="18723" xr:uid="{00000000-0005-0000-0000-0000AC480000}"/>
    <cellStyle name="Output 8 2 7 5 4 2" xfId="18724" xr:uid="{00000000-0005-0000-0000-0000AD480000}"/>
    <cellStyle name="Output 8 2 7 5 5" xfId="18725" xr:uid="{00000000-0005-0000-0000-0000AE480000}"/>
    <cellStyle name="Output 8 2 7 5 5 2" xfId="18726" xr:uid="{00000000-0005-0000-0000-0000AF480000}"/>
    <cellStyle name="Output 8 2 7 5 6" xfId="18727" xr:uid="{00000000-0005-0000-0000-0000B0480000}"/>
    <cellStyle name="Output 8 2 7 5 6 2" xfId="18728" xr:uid="{00000000-0005-0000-0000-0000B1480000}"/>
    <cellStyle name="Output 8 2 7 5 7" xfId="18729" xr:uid="{00000000-0005-0000-0000-0000B2480000}"/>
    <cellStyle name="Output 8 2 7 5 7 2" xfId="18730" xr:uid="{00000000-0005-0000-0000-0000B3480000}"/>
    <cellStyle name="Output 8 2 7 5 8" xfId="18731" xr:uid="{00000000-0005-0000-0000-0000B4480000}"/>
    <cellStyle name="Output 8 2 7 5 8 2" xfId="18732" xr:uid="{00000000-0005-0000-0000-0000B5480000}"/>
    <cellStyle name="Output 8 2 7 5 9" xfId="18733" xr:uid="{00000000-0005-0000-0000-0000B6480000}"/>
    <cellStyle name="Output 8 2 7 5 9 2" xfId="18734" xr:uid="{00000000-0005-0000-0000-0000B7480000}"/>
    <cellStyle name="Output 8 2 7 6" xfId="18735" xr:uid="{00000000-0005-0000-0000-0000B8480000}"/>
    <cellStyle name="Output 8 2 7 6 2" xfId="18736" xr:uid="{00000000-0005-0000-0000-0000B9480000}"/>
    <cellStyle name="Output 8 2 7 7" xfId="18737" xr:uid="{00000000-0005-0000-0000-0000BA480000}"/>
    <cellStyle name="Output 8 2 7 7 2" xfId="18738" xr:uid="{00000000-0005-0000-0000-0000BB480000}"/>
    <cellStyle name="Output 8 2 7 8" xfId="18739" xr:uid="{00000000-0005-0000-0000-0000BC480000}"/>
    <cellStyle name="Output 8 2 7 8 2" xfId="18740" xr:uid="{00000000-0005-0000-0000-0000BD480000}"/>
    <cellStyle name="Output 8 2 7 9" xfId="18741" xr:uid="{00000000-0005-0000-0000-0000BE480000}"/>
    <cellStyle name="Output 8 2 7 9 2" xfId="18742" xr:uid="{00000000-0005-0000-0000-0000BF480000}"/>
    <cellStyle name="Output 8 2 8" xfId="18743" xr:uid="{00000000-0005-0000-0000-0000C0480000}"/>
    <cellStyle name="Output 8 2 8 10" xfId="18744" xr:uid="{00000000-0005-0000-0000-0000C1480000}"/>
    <cellStyle name="Output 8 2 8 10 2" xfId="18745" xr:uid="{00000000-0005-0000-0000-0000C2480000}"/>
    <cellStyle name="Output 8 2 8 11" xfId="18746" xr:uid="{00000000-0005-0000-0000-0000C3480000}"/>
    <cellStyle name="Output 8 2 8 11 2" xfId="18747" xr:uid="{00000000-0005-0000-0000-0000C4480000}"/>
    <cellStyle name="Output 8 2 8 12" xfId="18748" xr:uid="{00000000-0005-0000-0000-0000C5480000}"/>
    <cellStyle name="Output 8 2 8 12 2" xfId="18749" xr:uid="{00000000-0005-0000-0000-0000C6480000}"/>
    <cellStyle name="Output 8 2 8 13" xfId="18750" xr:uid="{00000000-0005-0000-0000-0000C7480000}"/>
    <cellStyle name="Output 8 2 8 13 2" xfId="18751" xr:uid="{00000000-0005-0000-0000-0000C8480000}"/>
    <cellStyle name="Output 8 2 8 14" xfId="18752" xr:uid="{00000000-0005-0000-0000-0000C9480000}"/>
    <cellStyle name="Output 8 2 8 14 2" xfId="18753" xr:uid="{00000000-0005-0000-0000-0000CA480000}"/>
    <cellStyle name="Output 8 2 8 15" xfId="18754" xr:uid="{00000000-0005-0000-0000-0000CB480000}"/>
    <cellStyle name="Output 8 2 8 15 2" xfId="18755" xr:uid="{00000000-0005-0000-0000-0000CC480000}"/>
    <cellStyle name="Output 8 2 8 16" xfId="18756" xr:uid="{00000000-0005-0000-0000-0000CD480000}"/>
    <cellStyle name="Output 8 2 8 16 2" xfId="18757" xr:uid="{00000000-0005-0000-0000-0000CE480000}"/>
    <cellStyle name="Output 8 2 8 17" xfId="18758" xr:uid="{00000000-0005-0000-0000-0000CF480000}"/>
    <cellStyle name="Output 8 2 8 17 2" xfId="18759" xr:uid="{00000000-0005-0000-0000-0000D0480000}"/>
    <cellStyle name="Output 8 2 8 18" xfId="18760" xr:uid="{00000000-0005-0000-0000-0000D1480000}"/>
    <cellStyle name="Output 8 2 8 2" xfId="18761" xr:uid="{00000000-0005-0000-0000-0000D2480000}"/>
    <cellStyle name="Output 8 2 8 2 10" xfId="18762" xr:uid="{00000000-0005-0000-0000-0000D3480000}"/>
    <cellStyle name="Output 8 2 8 2 10 2" xfId="18763" xr:uid="{00000000-0005-0000-0000-0000D4480000}"/>
    <cellStyle name="Output 8 2 8 2 11" xfId="18764" xr:uid="{00000000-0005-0000-0000-0000D5480000}"/>
    <cellStyle name="Output 8 2 8 2 11 2" xfId="18765" xr:uid="{00000000-0005-0000-0000-0000D6480000}"/>
    <cellStyle name="Output 8 2 8 2 12" xfId="18766" xr:uid="{00000000-0005-0000-0000-0000D7480000}"/>
    <cellStyle name="Output 8 2 8 2 12 2" xfId="18767" xr:uid="{00000000-0005-0000-0000-0000D8480000}"/>
    <cellStyle name="Output 8 2 8 2 13" xfId="18768" xr:uid="{00000000-0005-0000-0000-0000D9480000}"/>
    <cellStyle name="Output 8 2 8 2 13 2" xfId="18769" xr:uid="{00000000-0005-0000-0000-0000DA480000}"/>
    <cellStyle name="Output 8 2 8 2 14" xfId="18770" xr:uid="{00000000-0005-0000-0000-0000DB480000}"/>
    <cellStyle name="Output 8 2 8 2 14 2" xfId="18771" xr:uid="{00000000-0005-0000-0000-0000DC480000}"/>
    <cellStyle name="Output 8 2 8 2 15" xfId="18772" xr:uid="{00000000-0005-0000-0000-0000DD480000}"/>
    <cellStyle name="Output 8 2 8 2 15 2" xfId="18773" xr:uid="{00000000-0005-0000-0000-0000DE480000}"/>
    <cellStyle name="Output 8 2 8 2 16" xfId="18774" xr:uid="{00000000-0005-0000-0000-0000DF480000}"/>
    <cellStyle name="Output 8 2 8 2 16 2" xfId="18775" xr:uid="{00000000-0005-0000-0000-0000E0480000}"/>
    <cellStyle name="Output 8 2 8 2 17" xfId="18776" xr:uid="{00000000-0005-0000-0000-0000E1480000}"/>
    <cellStyle name="Output 8 2 8 2 17 2" xfId="18777" xr:uid="{00000000-0005-0000-0000-0000E2480000}"/>
    <cellStyle name="Output 8 2 8 2 18" xfId="18778" xr:uid="{00000000-0005-0000-0000-0000E3480000}"/>
    <cellStyle name="Output 8 2 8 2 2" xfId="18779" xr:uid="{00000000-0005-0000-0000-0000E4480000}"/>
    <cellStyle name="Output 8 2 8 2 2 2" xfId="18780" xr:uid="{00000000-0005-0000-0000-0000E5480000}"/>
    <cellStyle name="Output 8 2 8 2 3" xfId="18781" xr:uid="{00000000-0005-0000-0000-0000E6480000}"/>
    <cellStyle name="Output 8 2 8 2 3 2" xfId="18782" xr:uid="{00000000-0005-0000-0000-0000E7480000}"/>
    <cellStyle name="Output 8 2 8 2 4" xfId="18783" xr:uid="{00000000-0005-0000-0000-0000E8480000}"/>
    <cellStyle name="Output 8 2 8 2 4 2" xfId="18784" xr:uid="{00000000-0005-0000-0000-0000E9480000}"/>
    <cellStyle name="Output 8 2 8 2 5" xfId="18785" xr:uid="{00000000-0005-0000-0000-0000EA480000}"/>
    <cellStyle name="Output 8 2 8 2 5 2" xfId="18786" xr:uid="{00000000-0005-0000-0000-0000EB480000}"/>
    <cellStyle name="Output 8 2 8 2 6" xfId="18787" xr:uid="{00000000-0005-0000-0000-0000EC480000}"/>
    <cellStyle name="Output 8 2 8 2 6 2" xfId="18788" xr:uid="{00000000-0005-0000-0000-0000ED480000}"/>
    <cellStyle name="Output 8 2 8 2 7" xfId="18789" xr:uid="{00000000-0005-0000-0000-0000EE480000}"/>
    <cellStyle name="Output 8 2 8 2 7 2" xfId="18790" xr:uid="{00000000-0005-0000-0000-0000EF480000}"/>
    <cellStyle name="Output 8 2 8 2 8" xfId="18791" xr:uid="{00000000-0005-0000-0000-0000F0480000}"/>
    <cellStyle name="Output 8 2 8 2 8 2" xfId="18792" xr:uid="{00000000-0005-0000-0000-0000F1480000}"/>
    <cellStyle name="Output 8 2 8 2 9" xfId="18793" xr:uid="{00000000-0005-0000-0000-0000F2480000}"/>
    <cellStyle name="Output 8 2 8 2 9 2" xfId="18794" xr:uid="{00000000-0005-0000-0000-0000F3480000}"/>
    <cellStyle name="Output 8 2 8 3" xfId="18795" xr:uid="{00000000-0005-0000-0000-0000F4480000}"/>
    <cellStyle name="Output 8 2 8 3 10" xfId="18796" xr:uid="{00000000-0005-0000-0000-0000F5480000}"/>
    <cellStyle name="Output 8 2 8 3 10 2" xfId="18797" xr:uid="{00000000-0005-0000-0000-0000F6480000}"/>
    <cellStyle name="Output 8 2 8 3 11" xfId="18798" xr:uid="{00000000-0005-0000-0000-0000F7480000}"/>
    <cellStyle name="Output 8 2 8 3 11 2" xfId="18799" xr:uid="{00000000-0005-0000-0000-0000F8480000}"/>
    <cellStyle name="Output 8 2 8 3 12" xfId="18800" xr:uid="{00000000-0005-0000-0000-0000F9480000}"/>
    <cellStyle name="Output 8 2 8 3 12 2" xfId="18801" xr:uid="{00000000-0005-0000-0000-0000FA480000}"/>
    <cellStyle name="Output 8 2 8 3 13" xfId="18802" xr:uid="{00000000-0005-0000-0000-0000FB480000}"/>
    <cellStyle name="Output 8 2 8 3 13 2" xfId="18803" xr:uid="{00000000-0005-0000-0000-0000FC480000}"/>
    <cellStyle name="Output 8 2 8 3 14" xfId="18804" xr:uid="{00000000-0005-0000-0000-0000FD480000}"/>
    <cellStyle name="Output 8 2 8 3 14 2" xfId="18805" xr:uid="{00000000-0005-0000-0000-0000FE480000}"/>
    <cellStyle name="Output 8 2 8 3 15" xfId="18806" xr:uid="{00000000-0005-0000-0000-0000FF480000}"/>
    <cellStyle name="Output 8 2 8 3 15 2" xfId="18807" xr:uid="{00000000-0005-0000-0000-000000490000}"/>
    <cellStyle name="Output 8 2 8 3 16" xfId="18808" xr:uid="{00000000-0005-0000-0000-000001490000}"/>
    <cellStyle name="Output 8 2 8 3 2" xfId="18809" xr:uid="{00000000-0005-0000-0000-000002490000}"/>
    <cellStyle name="Output 8 2 8 3 2 2" xfId="18810" xr:uid="{00000000-0005-0000-0000-000003490000}"/>
    <cellStyle name="Output 8 2 8 3 3" xfId="18811" xr:uid="{00000000-0005-0000-0000-000004490000}"/>
    <cellStyle name="Output 8 2 8 3 3 2" xfId="18812" xr:uid="{00000000-0005-0000-0000-000005490000}"/>
    <cellStyle name="Output 8 2 8 3 4" xfId="18813" xr:uid="{00000000-0005-0000-0000-000006490000}"/>
    <cellStyle name="Output 8 2 8 3 4 2" xfId="18814" xr:uid="{00000000-0005-0000-0000-000007490000}"/>
    <cellStyle name="Output 8 2 8 3 5" xfId="18815" xr:uid="{00000000-0005-0000-0000-000008490000}"/>
    <cellStyle name="Output 8 2 8 3 5 2" xfId="18816" xr:uid="{00000000-0005-0000-0000-000009490000}"/>
    <cellStyle name="Output 8 2 8 3 6" xfId="18817" xr:uid="{00000000-0005-0000-0000-00000A490000}"/>
    <cellStyle name="Output 8 2 8 3 6 2" xfId="18818" xr:uid="{00000000-0005-0000-0000-00000B490000}"/>
    <cellStyle name="Output 8 2 8 3 7" xfId="18819" xr:uid="{00000000-0005-0000-0000-00000C490000}"/>
    <cellStyle name="Output 8 2 8 3 7 2" xfId="18820" xr:uid="{00000000-0005-0000-0000-00000D490000}"/>
    <cellStyle name="Output 8 2 8 3 8" xfId="18821" xr:uid="{00000000-0005-0000-0000-00000E490000}"/>
    <cellStyle name="Output 8 2 8 3 8 2" xfId="18822" xr:uid="{00000000-0005-0000-0000-00000F490000}"/>
    <cellStyle name="Output 8 2 8 3 9" xfId="18823" xr:uid="{00000000-0005-0000-0000-000010490000}"/>
    <cellStyle name="Output 8 2 8 3 9 2" xfId="18824" xr:uid="{00000000-0005-0000-0000-000011490000}"/>
    <cellStyle name="Output 8 2 8 4" xfId="18825" xr:uid="{00000000-0005-0000-0000-000012490000}"/>
    <cellStyle name="Output 8 2 8 4 10" xfId="18826" xr:uid="{00000000-0005-0000-0000-000013490000}"/>
    <cellStyle name="Output 8 2 8 4 10 2" xfId="18827" xr:uid="{00000000-0005-0000-0000-000014490000}"/>
    <cellStyle name="Output 8 2 8 4 11" xfId="18828" xr:uid="{00000000-0005-0000-0000-000015490000}"/>
    <cellStyle name="Output 8 2 8 4 11 2" xfId="18829" xr:uid="{00000000-0005-0000-0000-000016490000}"/>
    <cellStyle name="Output 8 2 8 4 12" xfId="18830" xr:uid="{00000000-0005-0000-0000-000017490000}"/>
    <cellStyle name="Output 8 2 8 4 12 2" xfId="18831" xr:uid="{00000000-0005-0000-0000-000018490000}"/>
    <cellStyle name="Output 8 2 8 4 13" xfId="18832" xr:uid="{00000000-0005-0000-0000-000019490000}"/>
    <cellStyle name="Output 8 2 8 4 13 2" xfId="18833" xr:uid="{00000000-0005-0000-0000-00001A490000}"/>
    <cellStyle name="Output 8 2 8 4 14" xfId="18834" xr:uid="{00000000-0005-0000-0000-00001B490000}"/>
    <cellStyle name="Output 8 2 8 4 14 2" xfId="18835" xr:uid="{00000000-0005-0000-0000-00001C490000}"/>
    <cellStyle name="Output 8 2 8 4 15" xfId="18836" xr:uid="{00000000-0005-0000-0000-00001D490000}"/>
    <cellStyle name="Output 8 2 8 4 15 2" xfId="18837" xr:uid="{00000000-0005-0000-0000-00001E490000}"/>
    <cellStyle name="Output 8 2 8 4 16" xfId="18838" xr:uid="{00000000-0005-0000-0000-00001F490000}"/>
    <cellStyle name="Output 8 2 8 4 2" xfId="18839" xr:uid="{00000000-0005-0000-0000-000020490000}"/>
    <cellStyle name="Output 8 2 8 4 2 2" xfId="18840" xr:uid="{00000000-0005-0000-0000-000021490000}"/>
    <cellStyle name="Output 8 2 8 4 3" xfId="18841" xr:uid="{00000000-0005-0000-0000-000022490000}"/>
    <cellStyle name="Output 8 2 8 4 3 2" xfId="18842" xr:uid="{00000000-0005-0000-0000-000023490000}"/>
    <cellStyle name="Output 8 2 8 4 4" xfId="18843" xr:uid="{00000000-0005-0000-0000-000024490000}"/>
    <cellStyle name="Output 8 2 8 4 4 2" xfId="18844" xr:uid="{00000000-0005-0000-0000-000025490000}"/>
    <cellStyle name="Output 8 2 8 4 5" xfId="18845" xr:uid="{00000000-0005-0000-0000-000026490000}"/>
    <cellStyle name="Output 8 2 8 4 5 2" xfId="18846" xr:uid="{00000000-0005-0000-0000-000027490000}"/>
    <cellStyle name="Output 8 2 8 4 6" xfId="18847" xr:uid="{00000000-0005-0000-0000-000028490000}"/>
    <cellStyle name="Output 8 2 8 4 6 2" xfId="18848" xr:uid="{00000000-0005-0000-0000-000029490000}"/>
    <cellStyle name="Output 8 2 8 4 7" xfId="18849" xr:uid="{00000000-0005-0000-0000-00002A490000}"/>
    <cellStyle name="Output 8 2 8 4 7 2" xfId="18850" xr:uid="{00000000-0005-0000-0000-00002B490000}"/>
    <cellStyle name="Output 8 2 8 4 8" xfId="18851" xr:uid="{00000000-0005-0000-0000-00002C490000}"/>
    <cellStyle name="Output 8 2 8 4 8 2" xfId="18852" xr:uid="{00000000-0005-0000-0000-00002D490000}"/>
    <cellStyle name="Output 8 2 8 4 9" xfId="18853" xr:uid="{00000000-0005-0000-0000-00002E490000}"/>
    <cellStyle name="Output 8 2 8 4 9 2" xfId="18854" xr:uid="{00000000-0005-0000-0000-00002F490000}"/>
    <cellStyle name="Output 8 2 8 5" xfId="18855" xr:uid="{00000000-0005-0000-0000-000030490000}"/>
    <cellStyle name="Output 8 2 8 5 10" xfId="18856" xr:uid="{00000000-0005-0000-0000-000031490000}"/>
    <cellStyle name="Output 8 2 8 5 10 2" xfId="18857" xr:uid="{00000000-0005-0000-0000-000032490000}"/>
    <cellStyle name="Output 8 2 8 5 11" xfId="18858" xr:uid="{00000000-0005-0000-0000-000033490000}"/>
    <cellStyle name="Output 8 2 8 5 11 2" xfId="18859" xr:uid="{00000000-0005-0000-0000-000034490000}"/>
    <cellStyle name="Output 8 2 8 5 12" xfId="18860" xr:uid="{00000000-0005-0000-0000-000035490000}"/>
    <cellStyle name="Output 8 2 8 5 12 2" xfId="18861" xr:uid="{00000000-0005-0000-0000-000036490000}"/>
    <cellStyle name="Output 8 2 8 5 13" xfId="18862" xr:uid="{00000000-0005-0000-0000-000037490000}"/>
    <cellStyle name="Output 8 2 8 5 13 2" xfId="18863" xr:uid="{00000000-0005-0000-0000-000038490000}"/>
    <cellStyle name="Output 8 2 8 5 14" xfId="18864" xr:uid="{00000000-0005-0000-0000-000039490000}"/>
    <cellStyle name="Output 8 2 8 5 2" xfId="18865" xr:uid="{00000000-0005-0000-0000-00003A490000}"/>
    <cellStyle name="Output 8 2 8 5 2 2" xfId="18866" xr:uid="{00000000-0005-0000-0000-00003B490000}"/>
    <cellStyle name="Output 8 2 8 5 3" xfId="18867" xr:uid="{00000000-0005-0000-0000-00003C490000}"/>
    <cellStyle name="Output 8 2 8 5 3 2" xfId="18868" xr:uid="{00000000-0005-0000-0000-00003D490000}"/>
    <cellStyle name="Output 8 2 8 5 4" xfId="18869" xr:uid="{00000000-0005-0000-0000-00003E490000}"/>
    <cellStyle name="Output 8 2 8 5 4 2" xfId="18870" xr:uid="{00000000-0005-0000-0000-00003F490000}"/>
    <cellStyle name="Output 8 2 8 5 5" xfId="18871" xr:uid="{00000000-0005-0000-0000-000040490000}"/>
    <cellStyle name="Output 8 2 8 5 5 2" xfId="18872" xr:uid="{00000000-0005-0000-0000-000041490000}"/>
    <cellStyle name="Output 8 2 8 5 6" xfId="18873" xr:uid="{00000000-0005-0000-0000-000042490000}"/>
    <cellStyle name="Output 8 2 8 5 6 2" xfId="18874" xr:uid="{00000000-0005-0000-0000-000043490000}"/>
    <cellStyle name="Output 8 2 8 5 7" xfId="18875" xr:uid="{00000000-0005-0000-0000-000044490000}"/>
    <cellStyle name="Output 8 2 8 5 7 2" xfId="18876" xr:uid="{00000000-0005-0000-0000-000045490000}"/>
    <cellStyle name="Output 8 2 8 5 8" xfId="18877" xr:uid="{00000000-0005-0000-0000-000046490000}"/>
    <cellStyle name="Output 8 2 8 5 8 2" xfId="18878" xr:uid="{00000000-0005-0000-0000-000047490000}"/>
    <cellStyle name="Output 8 2 8 5 9" xfId="18879" xr:uid="{00000000-0005-0000-0000-000048490000}"/>
    <cellStyle name="Output 8 2 8 5 9 2" xfId="18880" xr:uid="{00000000-0005-0000-0000-000049490000}"/>
    <cellStyle name="Output 8 2 8 6" xfId="18881" xr:uid="{00000000-0005-0000-0000-00004A490000}"/>
    <cellStyle name="Output 8 2 8 6 2" xfId="18882" xr:uid="{00000000-0005-0000-0000-00004B490000}"/>
    <cellStyle name="Output 8 2 8 7" xfId="18883" xr:uid="{00000000-0005-0000-0000-00004C490000}"/>
    <cellStyle name="Output 8 2 8 7 2" xfId="18884" xr:uid="{00000000-0005-0000-0000-00004D490000}"/>
    <cellStyle name="Output 8 2 8 8" xfId="18885" xr:uid="{00000000-0005-0000-0000-00004E490000}"/>
    <cellStyle name="Output 8 2 8 8 2" xfId="18886" xr:uid="{00000000-0005-0000-0000-00004F490000}"/>
    <cellStyle name="Output 8 2 8 9" xfId="18887" xr:uid="{00000000-0005-0000-0000-000050490000}"/>
    <cellStyle name="Output 8 2 8 9 2" xfId="18888" xr:uid="{00000000-0005-0000-0000-000051490000}"/>
    <cellStyle name="Output 8 2 9" xfId="18889" xr:uid="{00000000-0005-0000-0000-000052490000}"/>
    <cellStyle name="Output 8 2 9 10" xfId="18890" xr:uid="{00000000-0005-0000-0000-000053490000}"/>
    <cellStyle name="Output 8 2 9 10 2" xfId="18891" xr:uid="{00000000-0005-0000-0000-000054490000}"/>
    <cellStyle name="Output 8 2 9 11" xfId="18892" xr:uid="{00000000-0005-0000-0000-000055490000}"/>
    <cellStyle name="Output 8 2 9 11 2" xfId="18893" xr:uid="{00000000-0005-0000-0000-000056490000}"/>
    <cellStyle name="Output 8 2 9 12" xfId="18894" xr:uid="{00000000-0005-0000-0000-000057490000}"/>
    <cellStyle name="Output 8 2 9 12 2" xfId="18895" xr:uid="{00000000-0005-0000-0000-000058490000}"/>
    <cellStyle name="Output 8 2 9 13" xfId="18896" xr:uid="{00000000-0005-0000-0000-000059490000}"/>
    <cellStyle name="Output 8 2 9 13 2" xfId="18897" xr:uid="{00000000-0005-0000-0000-00005A490000}"/>
    <cellStyle name="Output 8 2 9 14" xfId="18898" xr:uid="{00000000-0005-0000-0000-00005B490000}"/>
    <cellStyle name="Output 8 2 9 14 2" xfId="18899" xr:uid="{00000000-0005-0000-0000-00005C490000}"/>
    <cellStyle name="Output 8 2 9 15" xfId="18900" xr:uid="{00000000-0005-0000-0000-00005D490000}"/>
    <cellStyle name="Output 8 2 9 15 2" xfId="18901" xr:uid="{00000000-0005-0000-0000-00005E490000}"/>
    <cellStyle name="Output 8 2 9 16" xfId="18902" xr:uid="{00000000-0005-0000-0000-00005F490000}"/>
    <cellStyle name="Output 8 2 9 16 2" xfId="18903" xr:uid="{00000000-0005-0000-0000-000060490000}"/>
    <cellStyle name="Output 8 2 9 17" xfId="18904" xr:uid="{00000000-0005-0000-0000-000061490000}"/>
    <cellStyle name="Output 8 2 9 17 2" xfId="18905" xr:uid="{00000000-0005-0000-0000-000062490000}"/>
    <cellStyle name="Output 8 2 9 18" xfId="18906" xr:uid="{00000000-0005-0000-0000-000063490000}"/>
    <cellStyle name="Output 8 2 9 2" xfId="18907" xr:uid="{00000000-0005-0000-0000-000064490000}"/>
    <cellStyle name="Output 8 2 9 2 2" xfId="18908" xr:uid="{00000000-0005-0000-0000-000065490000}"/>
    <cellStyle name="Output 8 2 9 3" xfId="18909" xr:uid="{00000000-0005-0000-0000-000066490000}"/>
    <cellStyle name="Output 8 2 9 3 2" xfId="18910" xr:uid="{00000000-0005-0000-0000-000067490000}"/>
    <cellStyle name="Output 8 2 9 4" xfId="18911" xr:uid="{00000000-0005-0000-0000-000068490000}"/>
    <cellStyle name="Output 8 2 9 4 2" xfId="18912" xr:uid="{00000000-0005-0000-0000-000069490000}"/>
    <cellStyle name="Output 8 2 9 5" xfId="18913" xr:uid="{00000000-0005-0000-0000-00006A490000}"/>
    <cellStyle name="Output 8 2 9 5 2" xfId="18914" xr:uid="{00000000-0005-0000-0000-00006B490000}"/>
    <cellStyle name="Output 8 2 9 6" xfId="18915" xr:uid="{00000000-0005-0000-0000-00006C490000}"/>
    <cellStyle name="Output 8 2 9 6 2" xfId="18916" xr:uid="{00000000-0005-0000-0000-00006D490000}"/>
    <cellStyle name="Output 8 2 9 7" xfId="18917" xr:uid="{00000000-0005-0000-0000-00006E490000}"/>
    <cellStyle name="Output 8 2 9 7 2" xfId="18918" xr:uid="{00000000-0005-0000-0000-00006F490000}"/>
    <cellStyle name="Output 8 2 9 8" xfId="18919" xr:uid="{00000000-0005-0000-0000-000070490000}"/>
    <cellStyle name="Output 8 2 9 8 2" xfId="18920" xr:uid="{00000000-0005-0000-0000-000071490000}"/>
    <cellStyle name="Output 8 2 9 9" xfId="18921" xr:uid="{00000000-0005-0000-0000-000072490000}"/>
    <cellStyle name="Output 8 2 9 9 2" xfId="18922" xr:uid="{00000000-0005-0000-0000-000073490000}"/>
    <cellStyle name="Output 8 20" xfId="18923" xr:uid="{00000000-0005-0000-0000-000074490000}"/>
    <cellStyle name="Output 8 20 2" xfId="18924" xr:uid="{00000000-0005-0000-0000-000075490000}"/>
    <cellStyle name="Output 8 21" xfId="18925" xr:uid="{00000000-0005-0000-0000-000076490000}"/>
    <cellStyle name="Output 8 21 2" xfId="18926" xr:uid="{00000000-0005-0000-0000-000077490000}"/>
    <cellStyle name="Output 8 22" xfId="18927" xr:uid="{00000000-0005-0000-0000-000078490000}"/>
    <cellStyle name="Output 8 22 2" xfId="18928" xr:uid="{00000000-0005-0000-0000-000079490000}"/>
    <cellStyle name="Output 8 23" xfId="18929" xr:uid="{00000000-0005-0000-0000-00007A490000}"/>
    <cellStyle name="Output 8 23 2" xfId="18930" xr:uid="{00000000-0005-0000-0000-00007B490000}"/>
    <cellStyle name="Output 8 24" xfId="18931" xr:uid="{00000000-0005-0000-0000-00007C490000}"/>
    <cellStyle name="Output 8 24 2" xfId="18932" xr:uid="{00000000-0005-0000-0000-00007D490000}"/>
    <cellStyle name="Output 8 25" xfId="18933" xr:uid="{00000000-0005-0000-0000-00007E490000}"/>
    <cellStyle name="Output 8 25 2" xfId="18934" xr:uid="{00000000-0005-0000-0000-00007F490000}"/>
    <cellStyle name="Output 8 26" xfId="18935" xr:uid="{00000000-0005-0000-0000-000080490000}"/>
    <cellStyle name="Output 8 26 2" xfId="18936" xr:uid="{00000000-0005-0000-0000-000081490000}"/>
    <cellStyle name="Output 8 27" xfId="18937" xr:uid="{00000000-0005-0000-0000-000082490000}"/>
    <cellStyle name="Output 8 27 2" xfId="18938" xr:uid="{00000000-0005-0000-0000-000083490000}"/>
    <cellStyle name="Output 8 28" xfId="18939" xr:uid="{00000000-0005-0000-0000-000084490000}"/>
    <cellStyle name="Output 8 3" xfId="18940" xr:uid="{00000000-0005-0000-0000-000085490000}"/>
    <cellStyle name="Output 8 3 10" xfId="18941" xr:uid="{00000000-0005-0000-0000-000086490000}"/>
    <cellStyle name="Output 8 3 10 2" xfId="18942" xr:uid="{00000000-0005-0000-0000-000087490000}"/>
    <cellStyle name="Output 8 3 11" xfId="18943" xr:uid="{00000000-0005-0000-0000-000088490000}"/>
    <cellStyle name="Output 8 3 11 2" xfId="18944" xr:uid="{00000000-0005-0000-0000-000089490000}"/>
    <cellStyle name="Output 8 3 12" xfId="18945" xr:uid="{00000000-0005-0000-0000-00008A490000}"/>
    <cellStyle name="Output 8 3 12 2" xfId="18946" xr:uid="{00000000-0005-0000-0000-00008B490000}"/>
    <cellStyle name="Output 8 3 13" xfId="18947" xr:uid="{00000000-0005-0000-0000-00008C490000}"/>
    <cellStyle name="Output 8 3 13 2" xfId="18948" xr:uid="{00000000-0005-0000-0000-00008D490000}"/>
    <cellStyle name="Output 8 3 14" xfId="18949" xr:uid="{00000000-0005-0000-0000-00008E490000}"/>
    <cellStyle name="Output 8 3 14 2" xfId="18950" xr:uid="{00000000-0005-0000-0000-00008F490000}"/>
    <cellStyle name="Output 8 3 15" xfId="18951" xr:uid="{00000000-0005-0000-0000-000090490000}"/>
    <cellStyle name="Output 8 3 15 2" xfId="18952" xr:uid="{00000000-0005-0000-0000-000091490000}"/>
    <cellStyle name="Output 8 3 16" xfId="18953" xr:uid="{00000000-0005-0000-0000-000092490000}"/>
    <cellStyle name="Output 8 3 16 2" xfId="18954" xr:uid="{00000000-0005-0000-0000-000093490000}"/>
    <cellStyle name="Output 8 3 17" xfId="18955" xr:uid="{00000000-0005-0000-0000-000094490000}"/>
    <cellStyle name="Output 8 3 17 2" xfId="18956" xr:uid="{00000000-0005-0000-0000-000095490000}"/>
    <cellStyle name="Output 8 3 18" xfId="18957" xr:uid="{00000000-0005-0000-0000-000096490000}"/>
    <cellStyle name="Output 8 3 18 2" xfId="18958" xr:uid="{00000000-0005-0000-0000-000097490000}"/>
    <cellStyle name="Output 8 3 19" xfId="18959" xr:uid="{00000000-0005-0000-0000-000098490000}"/>
    <cellStyle name="Output 8 3 19 2" xfId="18960" xr:uid="{00000000-0005-0000-0000-000099490000}"/>
    <cellStyle name="Output 8 3 2" xfId="18961" xr:uid="{00000000-0005-0000-0000-00009A490000}"/>
    <cellStyle name="Output 8 3 2 10" xfId="18962" xr:uid="{00000000-0005-0000-0000-00009B490000}"/>
    <cellStyle name="Output 8 3 2 10 2" xfId="18963" xr:uid="{00000000-0005-0000-0000-00009C490000}"/>
    <cellStyle name="Output 8 3 2 11" xfId="18964" xr:uid="{00000000-0005-0000-0000-00009D490000}"/>
    <cellStyle name="Output 8 3 2 11 2" xfId="18965" xr:uid="{00000000-0005-0000-0000-00009E490000}"/>
    <cellStyle name="Output 8 3 2 12" xfId="18966" xr:uid="{00000000-0005-0000-0000-00009F490000}"/>
    <cellStyle name="Output 8 3 2 12 2" xfId="18967" xr:uid="{00000000-0005-0000-0000-0000A0490000}"/>
    <cellStyle name="Output 8 3 2 13" xfId="18968" xr:uid="{00000000-0005-0000-0000-0000A1490000}"/>
    <cellStyle name="Output 8 3 2 13 2" xfId="18969" xr:uid="{00000000-0005-0000-0000-0000A2490000}"/>
    <cellStyle name="Output 8 3 2 14" xfId="18970" xr:uid="{00000000-0005-0000-0000-0000A3490000}"/>
    <cellStyle name="Output 8 3 2 14 2" xfId="18971" xr:uid="{00000000-0005-0000-0000-0000A4490000}"/>
    <cellStyle name="Output 8 3 2 15" xfId="18972" xr:uid="{00000000-0005-0000-0000-0000A5490000}"/>
    <cellStyle name="Output 8 3 2 15 2" xfId="18973" xr:uid="{00000000-0005-0000-0000-0000A6490000}"/>
    <cellStyle name="Output 8 3 2 16" xfId="18974" xr:uid="{00000000-0005-0000-0000-0000A7490000}"/>
    <cellStyle name="Output 8 3 2 16 2" xfId="18975" xr:uid="{00000000-0005-0000-0000-0000A8490000}"/>
    <cellStyle name="Output 8 3 2 17" xfId="18976" xr:uid="{00000000-0005-0000-0000-0000A9490000}"/>
    <cellStyle name="Output 8 3 2 17 2" xfId="18977" xr:uid="{00000000-0005-0000-0000-0000AA490000}"/>
    <cellStyle name="Output 8 3 2 18" xfId="18978" xr:uid="{00000000-0005-0000-0000-0000AB490000}"/>
    <cellStyle name="Output 8 3 2 18 2" xfId="18979" xr:uid="{00000000-0005-0000-0000-0000AC490000}"/>
    <cellStyle name="Output 8 3 2 19" xfId="18980" xr:uid="{00000000-0005-0000-0000-0000AD490000}"/>
    <cellStyle name="Output 8 3 2 2" xfId="18981" xr:uid="{00000000-0005-0000-0000-0000AE490000}"/>
    <cellStyle name="Output 8 3 2 2 2" xfId="18982" xr:uid="{00000000-0005-0000-0000-0000AF490000}"/>
    <cellStyle name="Output 8 3 2 3" xfId="18983" xr:uid="{00000000-0005-0000-0000-0000B0490000}"/>
    <cellStyle name="Output 8 3 2 3 2" xfId="18984" xr:uid="{00000000-0005-0000-0000-0000B1490000}"/>
    <cellStyle name="Output 8 3 2 4" xfId="18985" xr:uid="{00000000-0005-0000-0000-0000B2490000}"/>
    <cellStyle name="Output 8 3 2 4 2" xfId="18986" xr:uid="{00000000-0005-0000-0000-0000B3490000}"/>
    <cellStyle name="Output 8 3 2 5" xfId="18987" xr:uid="{00000000-0005-0000-0000-0000B4490000}"/>
    <cellStyle name="Output 8 3 2 5 2" xfId="18988" xr:uid="{00000000-0005-0000-0000-0000B5490000}"/>
    <cellStyle name="Output 8 3 2 6" xfId="18989" xr:uid="{00000000-0005-0000-0000-0000B6490000}"/>
    <cellStyle name="Output 8 3 2 6 2" xfId="18990" xr:uid="{00000000-0005-0000-0000-0000B7490000}"/>
    <cellStyle name="Output 8 3 2 7" xfId="18991" xr:uid="{00000000-0005-0000-0000-0000B8490000}"/>
    <cellStyle name="Output 8 3 2 7 2" xfId="18992" xr:uid="{00000000-0005-0000-0000-0000B9490000}"/>
    <cellStyle name="Output 8 3 2 8" xfId="18993" xr:uid="{00000000-0005-0000-0000-0000BA490000}"/>
    <cellStyle name="Output 8 3 2 8 2" xfId="18994" xr:uid="{00000000-0005-0000-0000-0000BB490000}"/>
    <cellStyle name="Output 8 3 2 9" xfId="18995" xr:uid="{00000000-0005-0000-0000-0000BC490000}"/>
    <cellStyle name="Output 8 3 2 9 2" xfId="18996" xr:uid="{00000000-0005-0000-0000-0000BD490000}"/>
    <cellStyle name="Output 8 3 20" xfId="18997" xr:uid="{00000000-0005-0000-0000-0000BE490000}"/>
    <cellStyle name="Output 8 3 3" xfId="18998" xr:uid="{00000000-0005-0000-0000-0000BF490000}"/>
    <cellStyle name="Output 8 3 3 10" xfId="18999" xr:uid="{00000000-0005-0000-0000-0000C0490000}"/>
    <cellStyle name="Output 8 3 3 10 2" xfId="19000" xr:uid="{00000000-0005-0000-0000-0000C1490000}"/>
    <cellStyle name="Output 8 3 3 11" xfId="19001" xr:uid="{00000000-0005-0000-0000-0000C2490000}"/>
    <cellStyle name="Output 8 3 3 11 2" xfId="19002" xr:uid="{00000000-0005-0000-0000-0000C3490000}"/>
    <cellStyle name="Output 8 3 3 12" xfId="19003" xr:uid="{00000000-0005-0000-0000-0000C4490000}"/>
    <cellStyle name="Output 8 3 3 12 2" xfId="19004" xr:uid="{00000000-0005-0000-0000-0000C5490000}"/>
    <cellStyle name="Output 8 3 3 13" xfId="19005" xr:uid="{00000000-0005-0000-0000-0000C6490000}"/>
    <cellStyle name="Output 8 3 3 13 2" xfId="19006" xr:uid="{00000000-0005-0000-0000-0000C7490000}"/>
    <cellStyle name="Output 8 3 3 14" xfId="19007" xr:uid="{00000000-0005-0000-0000-0000C8490000}"/>
    <cellStyle name="Output 8 3 3 14 2" xfId="19008" xr:uid="{00000000-0005-0000-0000-0000C9490000}"/>
    <cellStyle name="Output 8 3 3 15" xfId="19009" xr:uid="{00000000-0005-0000-0000-0000CA490000}"/>
    <cellStyle name="Output 8 3 3 15 2" xfId="19010" xr:uid="{00000000-0005-0000-0000-0000CB490000}"/>
    <cellStyle name="Output 8 3 3 16" xfId="19011" xr:uid="{00000000-0005-0000-0000-0000CC490000}"/>
    <cellStyle name="Output 8 3 3 16 2" xfId="19012" xr:uid="{00000000-0005-0000-0000-0000CD490000}"/>
    <cellStyle name="Output 8 3 3 17" xfId="19013" xr:uid="{00000000-0005-0000-0000-0000CE490000}"/>
    <cellStyle name="Output 8 3 3 17 2" xfId="19014" xr:uid="{00000000-0005-0000-0000-0000CF490000}"/>
    <cellStyle name="Output 8 3 3 18" xfId="19015" xr:uid="{00000000-0005-0000-0000-0000D0490000}"/>
    <cellStyle name="Output 8 3 3 18 2" xfId="19016" xr:uid="{00000000-0005-0000-0000-0000D1490000}"/>
    <cellStyle name="Output 8 3 3 19" xfId="19017" xr:uid="{00000000-0005-0000-0000-0000D2490000}"/>
    <cellStyle name="Output 8 3 3 2" xfId="19018" xr:uid="{00000000-0005-0000-0000-0000D3490000}"/>
    <cellStyle name="Output 8 3 3 2 2" xfId="19019" xr:uid="{00000000-0005-0000-0000-0000D4490000}"/>
    <cellStyle name="Output 8 3 3 3" xfId="19020" xr:uid="{00000000-0005-0000-0000-0000D5490000}"/>
    <cellStyle name="Output 8 3 3 3 2" xfId="19021" xr:uid="{00000000-0005-0000-0000-0000D6490000}"/>
    <cellStyle name="Output 8 3 3 4" xfId="19022" xr:uid="{00000000-0005-0000-0000-0000D7490000}"/>
    <cellStyle name="Output 8 3 3 4 2" xfId="19023" xr:uid="{00000000-0005-0000-0000-0000D8490000}"/>
    <cellStyle name="Output 8 3 3 5" xfId="19024" xr:uid="{00000000-0005-0000-0000-0000D9490000}"/>
    <cellStyle name="Output 8 3 3 5 2" xfId="19025" xr:uid="{00000000-0005-0000-0000-0000DA490000}"/>
    <cellStyle name="Output 8 3 3 6" xfId="19026" xr:uid="{00000000-0005-0000-0000-0000DB490000}"/>
    <cellStyle name="Output 8 3 3 6 2" xfId="19027" xr:uid="{00000000-0005-0000-0000-0000DC490000}"/>
    <cellStyle name="Output 8 3 3 7" xfId="19028" xr:uid="{00000000-0005-0000-0000-0000DD490000}"/>
    <cellStyle name="Output 8 3 3 7 2" xfId="19029" xr:uid="{00000000-0005-0000-0000-0000DE490000}"/>
    <cellStyle name="Output 8 3 3 8" xfId="19030" xr:uid="{00000000-0005-0000-0000-0000DF490000}"/>
    <cellStyle name="Output 8 3 3 8 2" xfId="19031" xr:uid="{00000000-0005-0000-0000-0000E0490000}"/>
    <cellStyle name="Output 8 3 3 9" xfId="19032" xr:uid="{00000000-0005-0000-0000-0000E1490000}"/>
    <cellStyle name="Output 8 3 3 9 2" xfId="19033" xr:uid="{00000000-0005-0000-0000-0000E2490000}"/>
    <cellStyle name="Output 8 3 4" xfId="19034" xr:uid="{00000000-0005-0000-0000-0000E3490000}"/>
    <cellStyle name="Output 8 3 4 10" xfId="19035" xr:uid="{00000000-0005-0000-0000-0000E4490000}"/>
    <cellStyle name="Output 8 3 4 10 2" xfId="19036" xr:uid="{00000000-0005-0000-0000-0000E5490000}"/>
    <cellStyle name="Output 8 3 4 11" xfId="19037" xr:uid="{00000000-0005-0000-0000-0000E6490000}"/>
    <cellStyle name="Output 8 3 4 11 2" xfId="19038" xr:uid="{00000000-0005-0000-0000-0000E7490000}"/>
    <cellStyle name="Output 8 3 4 12" xfId="19039" xr:uid="{00000000-0005-0000-0000-0000E8490000}"/>
    <cellStyle name="Output 8 3 4 12 2" xfId="19040" xr:uid="{00000000-0005-0000-0000-0000E9490000}"/>
    <cellStyle name="Output 8 3 4 13" xfId="19041" xr:uid="{00000000-0005-0000-0000-0000EA490000}"/>
    <cellStyle name="Output 8 3 4 13 2" xfId="19042" xr:uid="{00000000-0005-0000-0000-0000EB490000}"/>
    <cellStyle name="Output 8 3 4 14" xfId="19043" xr:uid="{00000000-0005-0000-0000-0000EC490000}"/>
    <cellStyle name="Output 8 3 4 14 2" xfId="19044" xr:uid="{00000000-0005-0000-0000-0000ED490000}"/>
    <cellStyle name="Output 8 3 4 15" xfId="19045" xr:uid="{00000000-0005-0000-0000-0000EE490000}"/>
    <cellStyle name="Output 8 3 4 15 2" xfId="19046" xr:uid="{00000000-0005-0000-0000-0000EF490000}"/>
    <cellStyle name="Output 8 3 4 16" xfId="19047" xr:uid="{00000000-0005-0000-0000-0000F0490000}"/>
    <cellStyle name="Output 8 3 4 2" xfId="19048" xr:uid="{00000000-0005-0000-0000-0000F1490000}"/>
    <cellStyle name="Output 8 3 4 2 2" xfId="19049" xr:uid="{00000000-0005-0000-0000-0000F2490000}"/>
    <cellStyle name="Output 8 3 4 3" xfId="19050" xr:uid="{00000000-0005-0000-0000-0000F3490000}"/>
    <cellStyle name="Output 8 3 4 3 2" xfId="19051" xr:uid="{00000000-0005-0000-0000-0000F4490000}"/>
    <cellStyle name="Output 8 3 4 4" xfId="19052" xr:uid="{00000000-0005-0000-0000-0000F5490000}"/>
    <cellStyle name="Output 8 3 4 4 2" xfId="19053" xr:uid="{00000000-0005-0000-0000-0000F6490000}"/>
    <cellStyle name="Output 8 3 4 5" xfId="19054" xr:uid="{00000000-0005-0000-0000-0000F7490000}"/>
    <cellStyle name="Output 8 3 4 5 2" xfId="19055" xr:uid="{00000000-0005-0000-0000-0000F8490000}"/>
    <cellStyle name="Output 8 3 4 6" xfId="19056" xr:uid="{00000000-0005-0000-0000-0000F9490000}"/>
    <cellStyle name="Output 8 3 4 6 2" xfId="19057" xr:uid="{00000000-0005-0000-0000-0000FA490000}"/>
    <cellStyle name="Output 8 3 4 7" xfId="19058" xr:uid="{00000000-0005-0000-0000-0000FB490000}"/>
    <cellStyle name="Output 8 3 4 7 2" xfId="19059" xr:uid="{00000000-0005-0000-0000-0000FC490000}"/>
    <cellStyle name="Output 8 3 4 8" xfId="19060" xr:uid="{00000000-0005-0000-0000-0000FD490000}"/>
    <cellStyle name="Output 8 3 4 8 2" xfId="19061" xr:uid="{00000000-0005-0000-0000-0000FE490000}"/>
    <cellStyle name="Output 8 3 4 9" xfId="19062" xr:uid="{00000000-0005-0000-0000-0000FF490000}"/>
    <cellStyle name="Output 8 3 4 9 2" xfId="19063" xr:uid="{00000000-0005-0000-0000-0000004A0000}"/>
    <cellStyle name="Output 8 3 5" xfId="19064" xr:uid="{00000000-0005-0000-0000-0000014A0000}"/>
    <cellStyle name="Output 8 3 5 10" xfId="19065" xr:uid="{00000000-0005-0000-0000-0000024A0000}"/>
    <cellStyle name="Output 8 3 5 10 2" xfId="19066" xr:uid="{00000000-0005-0000-0000-0000034A0000}"/>
    <cellStyle name="Output 8 3 5 11" xfId="19067" xr:uid="{00000000-0005-0000-0000-0000044A0000}"/>
    <cellStyle name="Output 8 3 5 11 2" xfId="19068" xr:uid="{00000000-0005-0000-0000-0000054A0000}"/>
    <cellStyle name="Output 8 3 5 12" xfId="19069" xr:uid="{00000000-0005-0000-0000-0000064A0000}"/>
    <cellStyle name="Output 8 3 5 12 2" xfId="19070" xr:uid="{00000000-0005-0000-0000-0000074A0000}"/>
    <cellStyle name="Output 8 3 5 13" xfId="19071" xr:uid="{00000000-0005-0000-0000-0000084A0000}"/>
    <cellStyle name="Output 8 3 5 13 2" xfId="19072" xr:uid="{00000000-0005-0000-0000-0000094A0000}"/>
    <cellStyle name="Output 8 3 5 14" xfId="19073" xr:uid="{00000000-0005-0000-0000-00000A4A0000}"/>
    <cellStyle name="Output 8 3 5 14 2" xfId="19074" xr:uid="{00000000-0005-0000-0000-00000B4A0000}"/>
    <cellStyle name="Output 8 3 5 15" xfId="19075" xr:uid="{00000000-0005-0000-0000-00000C4A0000}"/>
    <cellStyle name="Output 8 3 5 15 2" xfId="19076" xr:uid="{00000000-0005-0000-0000-00000D4A0000}"/>
    <cellStyle name="Output 8 3 5 16" xfId="19077" xr:uid="{00000000-0005-0000-0000-00000E4A0000}"/>
    <cellStyle name="Output 8 3 5 2" xfId="19078" xr:uid="{00000000-0005-0000-0000-00000F4A0000}"/>
    <cellStyle name="Output 8 3 5 2 2" xfId="19079" xr:uid="{00000000-0005-0000-0000-0000104A0000}"/>
    <cellStyle name="Output 8 3 5 3" xfId="19080" xr:uid="{00000000-0005-0000-0000-0000114A0000}"/>
    <cellStyle name="Output 8 3 5 3 2" xfId="19081" xr:uid="{00000000-0005-0000-0000-0000124A0000}"/>
    <cellStyle name="Output 8 3 5 4" xfId="19082" xr:uid="{00000000-0005-0000-0000-0000134A0000}"/>
    <cellStyle name="Output 8 3 5 4 2" xfId="19083" xr:uid="{00000000-0005-0000-0000-0000144A0000}"/>
    <cellStyle name="Output 8 3 5 5" xfId="19084" xr:uid="{00000000-0005-0000-0000-0000154A0000}"/>
    <cellStyle name="Output 8 3 5 5 2" xfId="19085" xr:uid="{00000000-0005-0000-0000-0000164A0000}"/>
    <cellStyle name="Output 8 3 5 6" xfId="19086" xr:uid="{00000000-0005-0000-0000-0000174A0000}"/>
    <cellStyle name="Output 8 3 5 6 2" xfId="19087" xr:uid="{00000000-0005-0000-0000-0000184A0000}"/>
    <cellStyle name="Output 8 3 5 7" xfId="19088" xr:uid="{00000000-0005-0000-0000-0000194A0000}"/>
    <cellStyle name="Output 8 3 5 7 2" xfId="19089" xr:uid="{00000000-0005-0000-0000-00001A4A0000}"/>
    <cellStyle name="Output 8 3 5 8" xfId="19090" xr:uid="{00000000-0005-0000-0000-00001B4A0000}"/>
    <cellStyle name="Output 8 3 5 8 2" xfId="19091" xr:uid="{00000000-0005-0000-0000-00001C4A0000}"/>
    <cellStyle name="Output 8 3 5 9" xfId="19092" xr:uid="{00000000-0005-0000-0000-00001D4A0000}"/>
    <cellStyle name="Output 8 3 5 9 2" xfId="19093" xr:uid="{00000000-0005-0000-0000-00001E4A0000}"/>
    <cellStyle name="Output 8 3 6" xfId="19094" xr:uid="{00000000-0005-0000-0000-00001F4A0000}"/>
    <cellStyle name="Output 8 3 6 10" xfId="19095" xr:uid="{00000000-0005-0000-0000-0000204A0000}"/>
    <cellStyle name="Output 8 3 6 10 2" xfId="19096" xr:uid="{00000000-0005-0000-0000-0000214A0000}"/>
    <cellStyle name="Output 8 3 6 11" xfId="19097" xr:uid="{00000000-0005-0000-0000-0000224A0000}"/>
    <cellStyle name="Output 8 3 6 11 2" xfId="19098" xr:uid="{00000000-0005-0000-0000-0000234A0000}"/>
    <cellStyle name="Output 8 3 6 12" xfId="19099" xr:uid="{00000000-0005-0000-0000-0000244A0000}"/>
    <cellStyle name="Output 8 3 6 12 2" xfId="19100" xr:uid="{00000000-0005-0000-0000-0000254A0000}"/>
    <cellStyle name="Output 8 3 6 13" xfId="19101" xr:uid="{00000000-0005-0000-0000-0000264A0000}"/>
    <cellStyle name="Output 8 3 6 13 2" xfId="19102" xr:uid="{00000000-0005-0000-0000-0000274A0000}"/>
    <cellStyle name="Output 8 3 6 14" xfId="19103" xr:uid="{00000000-0005-0000-0000-0000284A0000}"/>
    <cellStyle name="Output 8 3 6 14 2" xfId="19104" xr:uid="{00000000-0005-0000-0000-0000294A0000}"/>
    <cellStyle name="Output 8 3 6 15" xfId="19105" xr:uid="{00000000-0005-0000-0000-00002A4A0000}"/>
    <cellStyle name="Output 8 3 6 2" xfId="19106" xr:uid="{00000000-0005-0000-0000-00002B4A0000}"/>
    <cellStyle name="Output 8 3 6 2 2" xfId="19107" xr:uid="{00000000-0005-0000-0000-00002C4A0000}"/>
    <cellStyle name="Output 8 3 6 3" xfId="19108" xr:uid="{00000000-0005-0000-0000-00002D4A0000}"/>
    <cellStyle name="Output 8 3 6 3 2" xfId="19109" xr:uid="{00000000-0005-0000-0000-00002E4A0000}"/>
    <cellStyle name="Output 8 3 6 4" xfId="19110" xr:uid="{00000000-0005-0000-0000-00002F4A0000}"/>
    <cellStyle name="Output 8 3 6 4 2" xfId="19111" xr:uid="{00000000-0005-0000-0000-0000304A0000}"/>
    <cellStyle name="Output 8 3 6 5" xfId="19112" xr:uid="{00000000-0005-0000-0000-0000314A0000}"/>
    <cellStyle name="Output 8 3 6 5 2" xfId="19113" xr:uid="{00000000-0005-0000-0000-0000324A0000}"/>
    <cellStyle name="Output 8 3 6 6" xfId="19114" xr:uid="{00000000-0005-0000-0000-0000334A0000}"/>
    <cellStyle name="Output 8 3 6 6 2" xfId="19115" xr:uid="{00000000-0005-0000-0000-0000344A0000}"/>
    <cellStyle name="Output 8 3 6 7" xfId="19116" xr:uid="{00000000-0005-0000-0000-0000354A0000}"/>
    <cellStyle name="Output 8 3 6 7 2" xfId="19117" xr:uid="{00000000-0005-0000-0000-0000364A0000}"/>
    <cellStyle name="Output 8 3 6 8" xfId="19118" xr:uid="{00000000-0005-0000-0000-0000374A0000}"/>
    <cellStyle name="Output 8 3 6 8 2" xfId="19119" xr:uid="{00000000-0005-0000-0000-0000384A0000}"/>
    <cellStyle name="Output 8 3 6 9" xfId="19120" xr:uid="{00000000-0005-0000-0000-0000394A0000}"/>
    <cellStyle name="Output 8 3 6 9 2" xfId="19121" xr:uid="{00000000-0005-0000-0000-00003A4A0000}"/>
    <cellStyle name="Output 8 3 7" xfId="19122" xr:uid="{00000000-0005-0000-0000-00003B4A0000}"/>
    <cellStyle name="Output 8 3 7 2" xfId="19123" xr:uid="{00000000-0005-0000-0000-00003C4A0000}"/>
    <cellStyle name="Output 8 3 8" xfId="19124" xr:uid="{00000000-0005-0000-0000-00003D4A0000}"/>
    <cellStyle name="Output 8 3 8 2" xfId="19125" xr:uid="{00000000-0005-0000-0000-00003E4A0000}"/>
    <cellStyle name="Output 8 3 9" xfId="19126" xr:uid="{00000000-0005-0000-0000-00003F4A0000}"/>
    <cellStyle name="Output 8 3 9 2" xfId="19127" xr:uid="{00000000-0005-0000-0000-0000404A0000}"/>
    <cellStyle name="Output 8 4" xfId="19128" xr:uid="{00000000-0005-0000-0000-0000414A0000}"/>
    <cellStyle name="Output 8 4 10" xfId="19129" xr:uid="{00000000-0005-0000-0000-0000424A0000}"/>
    <cellStyle name="Output 8 4 10 2" xfId="19130" xr:uid="{00000000-0005-0000-0000-0000434A0000}"/>
    <cellStyle name="Output 8 4 11" xfId="19131" xr:uid="{00000000-0005-0000-0000-0000444A0000}"/>
    <cellStyle name="Output 8 4 11 2" xfId="19132" xr:uid="{00000000-0005-0000-0000-0000454A0000}"/>
    <cellStyle name="Output 8 4 12" xfId="19133" xr:uid="{00000000-0005-0000-0000-0000464A0000}"/>
    <cellStyle name="Output 8 4 12 2" xfId="19134" xr:uid="{00000000-0005-0000-0000-0000474A0000}"/>
    <cellStyle name="Output 8 4 13" xfId="19135" xr:uid="{00000000-0005-0000-0000-0000484A0000}"/>
    <cellStyle name="Output 8 4 13 2" xfId="19136" xr:uid="{00000000-0005-0000-0000-0000494A0000}"/>
    <cellStyle name="Output 8 4 14" xfId="19137" xr:uid="{00000000-0005-0000-0000-00004A4A0000}"/>
    <cellStyle name="Output 8 4 14 2" xfId="19138" xr:uid="{00000000-0005-0000-0000-00004B4A0000}"/>
    <cellStyle name="Output 8 4 15" xfId="19139" xr:uid="{00000000-0005-0000-0000-00004C4A0000}"/>
    <cellStyle name="Output 8 4 15 2" xfId="19140" xr:uid="{00000000-0005-0000-0000-00004D4A0000}"/>
    <cellStyle name="Output 8 4 16" xfId="19141" xr:uid="{00000000-0005-0000-0000-00004E4A0000}"/>
    <cellStyle name="Output 8 4 16 2" xfId="19142" xr:uid="{00000000-0005-0000-0000-00004F4A0000}"/>
    <cellStyle name="Output 8 4 17" xfId="19143" xr:uid="{00000000-0005-0000-0000-0000504A0000}"/>
    <cellStyle name="Output 8 4 17 2" xfId="19144" xr:uid="{00000000-0005-0000-0000-0000514A0000}"/>
    <cellStyle name="Output 8 4 18" xfId="19145" xr:uid="{00000000-0005-0000-0000-0000524A0000}"/>
    <cellStyle name="Output 8 4 18 2" xfId="19146" xr:uid="{00000000-0005-0000-0000-0000534A0000}"/>
    <cellStyle name="Output 8 4 19" xfId="19147" xr:uid="{00000000-0005-0000-0000-0000544A0000}"/>
    <cellStyle name="Output 8 4 19 2" xfId="19148" xr:uid="{00000000-0005-0000-0000-0000554A0000}"/>
    <cellStyle name="Output 8 4 2" xfId="19149" xr:uid="{00000000-0005-0000-0000-0000564A0000}"/>
    <cellStyle name="Output 8 4 2 10" xfId="19150" xr:uid="{00000000-0005-0000-0000-0000574A0000}"/>
    <cellStyle name="Output 8 4 2 10 2" xfId="19151" xr:uid="{00000000-0005-0000-0000-0000584A0000}"/>
    <cellStyle name="Output 8 4 2 11" xfId="19152" xr:uid="{00000000-0005-0000-0000-0000594A0000}"/>
    <cellStyle name="Output 8 4 2 11 2" xfId="19153" xr:uid="{00000000-0005-0000-0000-00005A4A0000}"/>
    <cellStyle name="Output 8 4 2 12" xfId="19154" xr:uid="{00000000-0005-0000-0000-00005B4A0000}"/>
    <cellStyle name="Output 8 4 2 12 2" xfId="19155" xr:uid="{00000000-0005-0000-0000-00005C4A0000}"/>
    <cellStyle name="Output 8 4 2 13" xfId="19156" xr:uid="{00000000-0005-0000-0000-00005D4A0000}"/>
    <cellStyle name="Output 8 4 2 13 2" xfId="19157" xr:uid="{00000000-0005-0000-0000-00005E4A0000}"/>
    <cellStyle name="Output 8 4 2 14" xfId="19158" xr:uid="{00000000-0005-0000-0000-00005F4A0000}"/>
    <cellStyle name="Output 8 4 2 14 2" xfId="19159" xr:uid="{00000000-0005-0000-0000-0000604A0000}"/>
    <cellStyle name="Output 8 4 2 15" xfId="19160" xr:uid="{00000000-0005-0000-0000-0000614A0000}"/>
    <cellStyle name="Output 8 4 2 15 2" xfId="19161" xr:uid="{00000000-0005-0000-0000-0000624A0000}"/>
    <cellStyle name="Output 8 4 2 16" xfId="19162" xr:uid="{00000000-0005-0000-0000-0000634A0000}"/>
    <cellStyle name="Output 8 4 2 16 2" xfId="19163" xr:uid="{00000000-0005-0000-0000-0000644A0000}"/>
    <cellStyle name="Output 8 4 2 17" xfId="19164" xr:uid="{00000000-0005-0000-0000-0000654A0000}"/>
    <cellStyle name="Output 8 4 2 17 2" xfId="19165" xr:uid="{00000000-0005-0000-0000-0000664A0000}"/>
    <cellStyle name="Output 8 4 2 18" xfId="19166" xr:uid="{00000000-0005-0000-0000-0000674A0000}"/>
    <cellStyle name="Output 8 4 2 18 2" xfId="19167" xr:uid="{00000000-0005-0000-0000-0000684A0000}"/>
    <cellStyle name="Output 8 4 2 19" xfId="19168" xr:uid="{00000000-0005-0000-0000-0000694A0000}"/>
    <cellStyle name="Output 8 4 2 2" xfId="19169" xr:uid="{00000000-0005-0000-0000-00006A4A0000}"/>
    <cellStyle name="Output 8 4 2 2 2" xfId="19170" xr:uid="{00000000-0005-0000-0000-00006B4A0000}"/>
    <cellStyle name="Output 8 4 2 3" xfId="19171" xr:uid="{00000000-0005-0000-0000-00006C4A0000}"/>
    <cellStyle name="Output 8 4 2 3 2" xfId="19172" xr:uid="{00000000-0005-0000-0000-00006D4A0000}"/>
    <cellStyle name="Output 8 4 2 4" xfId="19173" xr:uid="{00000000-0005-0000-0000-00006E4A0000}"/>
    <cellStyle name="Output 8 4 2 4 2" xfId="19174" xr:uid="{00000000-0005-0000-0000-00006F4A0000}"/>
    <cellStyle name="Output 8 4 2 5" xfId="19175" xr:uid="{00000000-0005-0000-0000-0000704A0000}"/>
    <cellStyle name="Output 8 4 2 5 2" xfId="19176" xr:uid="{00000000-0005-0000-0000-0000714A0000}"/>
    <cellStyle name="Output 8 4 2 6" xfId="19177" xr:uid="{00000000-0005-0000-0000-0000724A0000}"/>
    <cellStyle name="Output 8 4 2 6 2" xfId="19178" xr:uid="{00000000-0005-0000-0000-0000734A0000}"/>
    <cellStyle name="Output 8 4 2 7" xfId="19179" xr:uid="{00000000-0005-0000-0000-0000744A0000}"/>
    <cellStyle name="Output 8 4 2 7 2" xfId="19180" xr:uid="{00000000-0005-0000-0000-0000754A0000}"/>
    <cellStyle name="Output 8 4 2 8" xfId="19181" xr:uid="{00000000-0005-0000-0000-0000764A0000}"/>
    <cellStyle name="Output 8 4 2 8 2" xfId="19182" xr:uid="{00000000-0005-0000-0000-0000774A0000}"/>
    <cellStyle name="Output 8 4 2 9" xfId="19183" xr:uid="{00000000-0005-0000-0000-0000784A0000}"/>
    <cellStyle name="Output 8 4 2 9 2" xfId="19184" xr:uid="{00000000-0005-0000-0000-0000794A0000}"/>
    <cellStyle name="Output 8 4 20" xfId="19185" xr:uid="{00000000-0005-0000-0000-00007A4A0000}"/>
    <cellStyle name="Output 8 4 3" xfId="19186" xr:uid="{00000000-0005-0000-0000-00007B4A0000}"/>
    <cellStyle name="Output 8 4 3 10" xfId="19187" xr:uid="{00000000-0005-0000-0000-00007C4A0000}"/>
    <cellStyle name="Output 8 4 3 10 2" xfId="19188" xr:uid="{00000000-0005-0000-0000-00007D4A0000}"/>
    <cellStyle name="Output 8 4 3 11" xfId="19189" xr:uid="{00000000-0005-0000-0000-00007E4A0000}"/>
    <cellStyle name="Output 8 4 3 11 2" xfId="19190" xr:uid="{00000000-0005-0000-0000-00007F4A0000}"/>
    <cellStyle name="Output 8 4 3 12" xfId="19191" xr:uid="{00000000-0005-0000-0000-0000804A0000}"/>
    <cellStyle name="Output 8 4 3 12 2" xfId="19192" xr:uid="{00000000-0005-0000-0000-0000814A0000}"/>
    <cellStyle name="Output 8 4 3 13" xfId="19193" xr:uid="{00000000-0005-0000-0000-0000824A0000}"/>
    <cellStyle name="Output 8 4 3 13 2" xfId="19194" xr:uid="{00000000-0005-0000-0000-0000834A0000}"/>
    <cellStyle name="Output 8 4 3 14" xfId="19195" xr:uid="{00000000-0005-0000-0000-0000844A0000}"/>
    <cellStyle name="Output 8 4 3 14 2" xfId="19196" xr:uid="{00000000-0005-0000-0000-0000854A0000}"/>
    <cellStyle name="Output 8 4 3 15" xfId="19197" xr:uid="{00000000-0005-0000-0000-0000864A0000}"/>
    <cellStyle name="Output 8 4 3 15 2" xfId="19198" xr:uid="{00000000-0005-0000-0000-0000874A0000}"/>
    <cellStyle name="Output 8 4 3 16" xfId="19199" xr:uid="{00000000-0005-0000-0000-0000884A0000}"/>
    <cellStyle name="Output 8 4 3 16 2" xfId="19200" xr:uid="{00000000-0005-0000-0000-0000894A0000}"/>
    <cellStyle name="Output 8 4 3 17" xfId="19201" xr:uid="{00000000-0005-0000-0000-00008A4A0000}"/>
    <cellStyle name="Output 8 4 3 17 2" xfId="19202" xr:uid="{00000000-0005-0000-0000-00008B4A0000}"/>
    <cellStyle name="Output 8 4 3 18" xfId="19203" xr:uid="{00000000-0005-0000-0000-00008C4A0000}"/>
    <cellStyle name="Output 8 4 3 18 2" xfId="19204" xr:uid="{00000000-0005-0000-0000-00008D4A0000}"/>
    <cellStyle name="Output 8 4 3 19" xfId="19205" xr:uid="{00000000-0005-0000-0000-00008E4A0000}"/>
    <cellStyle name="Output 8 4 3 2" xfId="19206" xr:uid="{00000000-0005-0000-0000-00008F4A0000}"/>
    <cellStyle name="Output 8 4 3 2 2" xfId="19207" xr:uid="{00000000-0005-0000-0000-0000904A0000}"/>
    <cellStyle name="Output 8 4 3 3" xfId="19208" xr:uid="{00000000-0005-0000-0000-0000914A0000}"/>
    <cellStyle name="Output 8 4 3 3 2" xfId="19209" xr:uid="{00000000-0005-0000-0000-0000924A0000}"/>
    <cellStyle name="Output 8 4 3 4" xfId="19210" xr:uid="{00000000-0005-0000-0000-0000934A0000}"/>
    <cellStyle name="Output 8 4 3 4 2" xfId="19211" xr:uid="{00000000-0005-0000-0000-0000944A0000}"/>
    <cellStyle name="Output 8 4 3 5" xfId="19212" xr:uid="{00000000-0005-0000-0000-0000954A0000}"/>
    <cellStyle name="Output 8 4 3 5 2" xfId="19213" xr:uid="{00000000-0005-0000-0000-0000964A0000}"/>
    <cellStyle name="Output 8 4 3 6" xfId="19214" xr:uid="{00000000-0005-0000-0000-0000974A0000}"/>
    <cellStyle name="Output 8 4 3 6 2" xfId="19215" xr:uid="{00000000-0005-0000-0000-0000984A0000}"/>
    <cellStyle name="Output 8 4 3 7" xfId="19216" xr:uid="{00000000-0005-0000-0000-0000994A0000}"/>
    <cellStyle name="Output 8 4 3 7 2" xfId="19217" xr:uid="{00000000-0005-0000-0000-00009A4A0000}"/>
    <cellStyle name="Output 8 4 3 8" xfId="19218" xr:uid="{00000000-0005-0000-0000-00009B4A0000}"/>
    <cellStyle name="Output 8 4 3 8 2" xfId="19219" xr:uid="{00000000-0005-0000-0000-00009C4A0000}"/>
    <cellStyle name="Output 8 4 3 9" xfId="19220" xr:uid="{00000000-0005-0000-0000-00009D4A0000}"/>
    <cellStyle name="Output 8 4 3 9 2" xfId="19221" xr:uid="{00000000-0005-0000-0000-00009E4A0000}"/>
    <cellStyle name="Output 8 4 4" xfId="19222" xr:uid="{00000000-0005-0000-0000-00009F4A0000}"/>
    <cellStyle name="Output 8 4 4 10" xfId="19223" xr:uid="{00000000-0005-0000-0000-0000A04A0000}"/>
    <cellStyle name="Output 8 4 4 10 2" xfId="19224" xr:uid="{00000000-0005-0000-0000-0000A14A0000}"/>
    <cellStyle name="Output 8 4 4 11" xfId="19225" xr:uid="{00000000-0005-0000-0000-0000A24A0000}"/>
    <cellStyle name="Output 8 4 4 11 2" xfId="19226" xr:uid="{00000000-0005-0000-0000-0000A34A0000}"/>
    <cellStyle name="Output 8 4 4 12" xfId="19227" xr:uid="{00000000-0005-0000-0000-0000A44A0000}"/>
    <cellStyle name="Output 8 4 4 12 2" xfId="19228" xr:uid="{00000000-0005-0000-0000-0000A54A0000}"/>
    <cellStyle name="Output 8 4 4 13" xfId="19229" xr:uid="{00000000-0005-0000-0000-0000A64A0000}"/>
    <cellStyle name="Output 8 4 4 13 2" xfId="19230" xr:uid="{00000000-0005-0000-0000-0000A74A0000}"/>
    <cellStyle name="Output 8 4 4 14" xfId="19231" xr:uid="{00000000-0005-0000-0000-0000A84A0000}"/>
    <cellStyle name="Output 8 4 4 14 2" xfId="19232" xr:uid="{00000000-0005-0000-0000-0000A94A0000}"/>
    <cellStyle name="Output 8 4 4 15" xfId="19233" xr:uid="{00000000-0005-0000-0000-0000AA4A0000}"/>
    <cellStyle name="Output 8 4 4 15 2" xfId="19234" xr:uid="{00000000-0005-0000-0000-0000AB4A0000}"/>
    <cellStyle name="Output 8 4 4 16" xfId="19235" xr:uid="{00000000-0005-0000-0000-0000AC4A0000}"/>
    <cellStyle name="Output 8 4 4 2" xfId="19236" xr:uid="{00000000-0005-0000-0000-0000AD4A0000}"/>
    <cellStyle name="Output 8 4 4 2 2" xfId="19237" xr:uid="{00000000-0005-0000-0000-0000AE4A0000}"/>
    <cellStyle name="Output 8 4 4 3" xfId="19238" xr:uid="{00000000-0005-0000-0000-0000AF4A0000}"/>
    <cellStyle name="Output 8 4 4 3 2" xfId="19239" xr:uid="{00000000-0005-0000-0000-0000B04A0000}"/>
    <cellStyle name="Output 8 4 4 4" xfId="19240" xr:uid="{00000000-0005-0000-0000-0000B14A0000}"/>
    <cellStyle name="Output 8 4 4 4 2" xfId="19241" xr:uid="{00000000-0005-0000-0000-0000B24A0000}"/>
    <cellStyle name="Output 8 4 4 5" xfId="19242" xr:uid="{00000000-0005-0000-0000-0000B34A0000}"/>
    <cellStyle name="Output 8 4 4 5 2" xfId="19243" xr:uid="{00000000-0005-0000-0000-0000B44A0000}"/>
    <cellStyle name="Output 8 4 4 6" xfId="19244" xr:uid="{00000000-0005-0000-0000-0000B54A0000}"/>
    <cellStyle name="Output 8 4 4 6 2" xfId="19245" xr:uid="{00000000-0005-0000-0000-0000B64A0000}"/>
    <cellStyle name="Output 8 4 4 7" xfId="19246" xr:uid="{00000000-0005-0000-0000-0000B74A0000}"/>
    <cellStyle name="Output 8 4 4 7 2" xfId="19247" xr:uid="{00000000-0005-0000-0000-0000B84A0000}"/>
    <cellStyle name="Output 8 4 4 8" xfId="19248" xr:uid="{00000000-0005-0000-0000-0000B94A0000}"/>
    <cellStyle name="Output 8 4 4 8 2" xfId="19249" xr:uid="{00000000-0005-0000-0000-0000BA4A0000}"/>
    <cellStyle name="Output 8 4 4 9" xfId="19250" xr:uid="{00000000-0005-0000-0000-0000BB4A0000}"/>
    <cellStyle name="Output 8 4 4 9 2" xfId="19251" xr:uid="{00000000-0005-0000-0000-0000BC4A0000}"/>
    <cellStyle name="Output 8 4 5" xfId="19252" xr:uid="{00000000-0005-0000-0000-0000BD4A0000}"/>
    <cellStyle name="Output 8 4 5 10" xfId="19253" xr:uid="{00000000-0005-0000-0000-0000BE4A0000}"/>
    <cellStyle name="Output 8 4 5 10 2" xfId="19254" xr:uid="{00000000-0005-0000-0000-0000BF4A0000}"/>
    <cellStyle name="Output 8 4 5 11" xfId="19255" xr:uid="{00000000-0005-0000-0000-0000C04A0000}"/>
    <cellStyle name="Output 8 4 5 11 2" xfId="19256" xr:uid="{00000000-0005-0000-0000-0000C14A0000}"/>
    <cellStyle name="Output 8 4 5 12" xfId="19257" xr:uid="{00000000-0005-0000-0000-0000C24A0000}"/>
    <cellStyle name="Output 8 4 5 12 2" xfId="19258" xr:uid="{00000000-0005-0000-0000-0000C34A0000}"/>
    <cellStyle name="Output 8 4 5 13" xfId="19259" xr:uid="{00000000-0005-0000-0000-0000C44A0000}"/>
    <cellStyle name="Output 8 4 5 13 2" xfId="19260" xr:uid="{00000000-0005-0000-0000-0000C54A0000}"/>
    <cellStyle name="Output 8 4 5 14" xfId="19261" xr:uid="{00000000-0005-0000-0000-0000C64A0000}"/>
    <cellStyle name="Output 8 4 5 14 2" xfId="19262" xr:uid="{00000000-0005-0000-0000-0000C74A0000}"/>
    <cellStyle name="Output 8 4 5 15" xfId="19263" xr:uid="{00000000-0005-0000-0000-0000C84A0000}"/>
    <cellStyle name="Output 8 4 5 15 2" xfId="19264" xr:uid="{00000000-0005-0000-0000-0000C94A0000}"/>
    <cellStyle name="Output 8 4 5 16" xfId="19265" xr:uid="{00000000-0005-0000-0000-0000CA4A0000}"/>
    <cellStyle name="Output 8 4 5 2" xfId="19266" xr:uid="{00000000-0005-0000-0000-0000CB4A0000}"/>
    <cellStyle name="Output 8 4 5 2 2" xfId="19267" xr:uid="{00000000-0005-0000-0000-0000CC4A0000}"/>
    <cellStyle name="Output 8 4 5 3" xfId="19268" xr:uid="{00000000-0005-0000-0000-0000CD4A0000}"/>
    <cellStyle name="Output 8 4 5 3 2" xfId="19269" xr:uid="{00000000-0005-0000-0000-0000CE4A0000}"/>
    <cellStyle name="Output 8 4 5 4" xfId="19270" xr:uid="{00000000-0005-0000-0000-0000CF4A0000}"/>
    <cellStyle name="Output 8 4 5 4 2" xfId="19271" xr:uid="{00000000-0005-0000-0000-0000D04A0000}"/>
    <cellStyle name="Output 8 4 5 5" xfId="19272" xr:uid="{00000000-0005-0000-0000-0000D14A0000}"/>
    <cellStyle name="Output 8 4 5 5 2" xfId="19273" xr:uid="{00000000-0005-0000-0000-0000D24A0000}"/>
    <cellStyle name="Output 8 4 5 6" xfId="19274" xr:uid="{00000000-0005-0000-0000-0000D34A0000}"/>
    <cellStyle name="Output 8 4 5 6 2" xfId="19275" xr:uid="{00000000-0005-0000-0000-0000D44A0000}"/>
    <cellStyle name="Output 8 4 5 7" xfId="19276" xr:uid="{00000000-0005-0000-0000-0000D54A0000}"/>
    <cellStyle name="Output 8 4 5 7 2" xfId="19277" xr:uid="{00000000-0005-0000-0000-0000D64A0000}"/>
    <cellStyle name="Output 8 4 5 8" xfId="19278" xr:uid="{00000000-0005-0000-0000-0000D74A0000}"/>
    <cellStyle name="Output 8 4 5 8 2" xfId="19279" xr:uid="{00000000-0005-0000-0000-0000D84A0000}"/>
    <cellStyle name="Output 8 4 5 9" xfId="19280" xr:uid="{00000000-0005-0000-0000-0000D94A0000}"/>
    <cellStyle name="Output 8 4 5 9 2" xfId="19281" xr:uid="{00000000-0005-0000-0000-0000DA4A0000}"/>
    <cellStyle name="Output 8 4 6" xfId="19282" xr:uid="{00000000-0005-0000-0000-0000DB4A0000}"/>
    <cellStyle name="Output 8 4 6 10" xfId="19283" xr:uid="{00000000-0005-0000-0000-0000DC4A0000}"/>
    <cellStyle name="Output 8 4 6 10 2" xfId="19284" xr:uid="{00000000-0005-0000-0000-0000DD4A0000}"/>
    <cellStyle name="Output 8 4 6 11" xfId="19285" xr:uid="{00000000-0005-0000-0000-0000DE4A0000}"/>
    <cellStyle name="Output 8 4 6 11 2" xfId="19286" xr:uid="{00000000-0005-0000-0000-0000DF4A0000}"/>
    <cellStyle name="Output 8 4 6 12" xfId="19287" xr:uid="{00000000-0005-0000-0000-0000E04A0000}"/>
    <cellStyle name="Output 8 4 6 12 2" xfId="19288" xr:uid="{00000000-0005-0000-0000-0000E14A0000}"/>
    <cellStyle name="Output 8 4 6 13" xfId="19289" xr:uid="{00000000-0005-0000-0000-0000E24A0000}"/>
    <cellStyle name="Output 8 4 6 13 2" xfId="19290" xr:uid="{00000000-0005-0000-0000-0000E34A0000}"/>
    <cellStyle name="Output 8 4 6 14" xfId="19291" xr:uid="{00000000-0005-0000-0000-0000E44A0000}"/>
    <cellStyle name="Output 8 4 6 14 2" xfId="19292" xr:uid="{00000000-0005-0000-0000-0000E54A0000}"/>
    <cellStyle name="Output 8 4 6 15" xfId="19293" xr:uid="{00000000-0005-0000-0000-0000E64A0000}"/>
    <cellStyle name="Output 8 4 6 2" xfId="19294" xr:uid="{00000000-0005-0000-0000-0000E74A0000}"/>
    <cellStyle name="Output 8 4 6 2 2" xfId="19295" xr:uid="{00000000-0005-0000-0000-0000E84A0000}"/>
    <cellStyle name="Output 8 4 6 3" xfId="19296" xr:uid="{00000000-0005-0000-0000-0000E94A0000}"/>
    <cellStyle name="Output 8 4 6 3 2" xfId="19297" xr:uid="{00000000-0005-0000-0000-0000EA4A0000}"/>
    <cellStyle name="Output 8 4 6 4" xfId="19298" xr:uid="{00000000-0005-0000-0000-0000EB4A0000}"/>
    <cellStyle name="Output 8 4 6 4 2" xfId="19299" xr:uid="{00000000-0005-0000-0000-0000EC4A0000}"/>
    <cellStyle name="Output 8 4 6 5" xfId="19300" xr:uid="{00000000-0005-0000-0000-0000ED4A0000}"/>
    <cellStyle name="Output 8 4 6 5 2" xfId="19301" xr:uid="{00000000-0005-0000-0000-0000EE4A0000}"/>
    <cellStyle name="Output 8 4 6 6" xfId="19302" xr:uid="{00000000-0005-0000-0000-0000EF4A0000}"/>
    <cellStyle name="Output 8 4 6 6 2" xfId="19303" xr:uid="{00000000-0005-0000-0000-0000F04A0000}"/>
    <cellStyle name="Output 8 4 6 7" xfId="19304" xr:uid="{00000000-0005-0000-0000-0000F14A0000}"/>
    <cellStyle name="Output 8 4 6 7 2" xfId="19305" xr:uid="{00000000-0005-0000-0000-0000F24A0000}"/>
    <cellStyle name="Output 8 4 6 8" xfId="19306" xr:uid="{00000000-0005-0000-0000-0000F34A0000}"/>
    <cellStyle name="Output 8 4 6 8 2" xfId="19307" xr:uid="{00000000-0005-0000-0000-0000F44A0000}"/>
    <cellStyle name="Output 8 4 6 9" xfId="19308" xr:uid="{00000000-0005-0000-0000-0000F54A0000}"/>
    <cellStyle name="Output 8 4 6 9 2" xfId="19309" xr:uid="{00000000-0005-0000-0000-0000F64A0000}"/>
    <cellStyle name="Output 8 4 7" xfId="19310" xr:uid="{00000000-0005-0000-0000-0000F74A0000}"/>
    <cellStyle name="Output 8 4 7 2" xfId="19311" xr:uid="{00000000-0005-0000-0000-0000F84A0000}"/>
    <cellStyle name="Output 8 4 8" xfId="19312" xr:uid="{00000000-0005-0000-0000-0000F94A0000}"/>
    <cellStyle name="Output 8 4 8 2" xfId="19313" xr:uid="{00000000-0005-0000-0000-0000FA4A0000}"/>
    <cellStyle name="Output 8 4 9" xfId="19314" xr:uid="{00000000-0005-0000-0000-0000FB4A0000}"/>
    <cellStyle name="Output 8 4 9 2" xfId="19315" xr:uid="{00000000-0005-0000-0000-0000FC4A0000}"/>
    <cellStyle name="Output 8 5" xfId="19316" xr:uid="{00000000-0005-0000-0000-0000FD4A0000}"/>
    <cellStyle name="Output 8 5 10" xfId="19317" xr:uid="{00000000-0005-0000-0000-0000FE4A0000}"/>
    <cellStyle name="Output 8 5 10 2" xfId="19318" xr:uid="{00000000-0005-0000-0000-0000FF4A0000}"/>
    <cellStyle name="Output 8 5 11" xfId="19319" xr:uid="{00000000-0005-0000-0000-0000004B0000}"/>
    <cellStyle name="Output 8 5 11 2" xfId="19320" xr:uid="{00000000-0005-0000-0000-0000014B0000}"/>
    <cellStyle name="Output 8 5 12" xfId="19321" xr:uid="{00000000-0005-0000-0000-0000024B0000}"/>
    <cellStyle name="Output 8 5 12 2" xfId="19322" xr:uid="{00000000-0005-0000-0000-0000034B0000}"/>
    <cellStyle name="Output 8 5 13" xfId="19323" xr:uid="{00000000-0005-0000-0000-0000044B0000}"/>
    <cellStyle name="Output 8 5 13 2" xfId="19324" xr:uid="{00000000-0005-0000-0000-0000054B0000}"/>
    <cellStyle name="Output 8 5 14" xfId="19325" xr:uid="{00000000-0005-0000-0000-0000064B0000}"/>
    <cellStyle name="Output 8 5 14 2" xfId="19326" xr:uid="{00000000-0005-0000-0000-0000074B0000}"/>
    <cellStyle name="Output 8 5 15" xfId="19327" xr:uid="{00000000-0005-0000-0000-0000084B0000}"/>
    <cellStyle name="Output 8 5 15 2" xfId="19328" xr:uid="{00000000-0005-0000-0000-0000094B0000}"/>
    <cellStyle name="Output 8 5 16" xfId="19329" xr:uid="{00000000-0005-0000-0000-00000A4B0000}"/>
    <cellStyle name="Output 8 5 16 2" xfId="19330" xr:uid="{00000000-0005-0000-0000-00000B4B0000}"/>
    <cellStyle name="Output 8 5 17" xfId="19331" xr:uid="{00000000-0005-0000-0000-00000C4B0000}"/>
    <cellStyle name="Output 8 5 17 2" xfId="19332" xr:uid="{00000000-0005-0000-0000-00000D4B0000}"/>
    <cellStyle name="Output 8 5 18" xfId="19333" xr:uid="{00000000-0005-0000-0000-00000E4B0000}"/>
    <cellStyle name="Output 8 5 18 2" xfId="19334" xr:uid="{00000000-0005-0000-0000-00000F4B0000}"/>
    <cellStyle name="Output 8 5 19" xfId="19335" xr:uid="{00000000-0005-0000-0000-0000104B0000}"/>
    <cellStyle name="Output 8 5 19 2" xfId="19336" xr:uid="{00000000-0005-0000-0000-0000114B0000}"/>
    <cellStyle name="Output 8 5 2" xfId="19337" xr:uid="{00000000-0005-0000-0000-0000124B0000}"/>
    <cellStyle name="Output 8 5 2 10" xfId="19338" xr:uid="{00000000-0005-0000-0000-0000134B0000}"/>
    <cellStyle name="Output 8 5 2 10 2" xfId="19339" xr:uid="{00000000-0005-0000-0000-0000144B0000}"/>
    <cellStyle name="Output 8 5 2 11" xfId="19340" xr:uid="{00000000-0005-0000-0000-0000154B0000}"/>
    <cellStyle name="Output 8 5 2 11 2" xfId="19341" xr:uid="{00000000-0005-0000-0000-0000164B0000}"/>
    <cellStyle name="Output 8 5 2 12" xfId="19342" xr:uid="{00000000-0005-0000-0000-0000174B0000}"/>
    <cellStyle name="Output 8 5 2 12 2" xfId="19343" xr:uid="{00000000-0005-0000-0000-0000184B0000}"/>
    <cellStyle name="Output 8 5 2 13" xfId="19344" xr:uid="{00000000-0005-0000-0000-0000194B0000}"/>
    <cellStyle name="Output 8 5 2 13 2" xfId="19345" xr:uid="{00000000-0005-0000-0000-00001A4B0000}"/>
    <cellStyle name="Output 8 5 2 14" xfId="19346" xr:uid="{00000000-0005-0000-0000-00001B4B0000}"/>
    <cellStyle name="Output 8 5 2 14 2" xfId="19347" xr:uid="{00000000-0005-0000-0000-00001C4B0000}"/>
    <cellStyle name="Output 8 5 2 15" xfId="19348" xr:uid="{00000000-0005-0000-0000-00001D4B0000}"/>
    <cellStyle name="Output 8 5 2 15 2" xfId="19349" xr:uid="{00000000-0005-0000-0000-00001E4B0000}"/>
    <cellStyle name="Output 8 5 2 16" xfId="19350" xr:uid="{00000000-0005-0000-0000-00001F4B0000}"/>
    <cellStyle name="Output 8 5 2 16 2" xfId="19351" xr:uid="{00000000-0005-0000-0000-0000204B0000}"/>
    <cellStyle name="Output 8 5 2 17" xfId="19352" xr:uid="{00000000-0005-0000-0000-0000214B0000}"/>
    <cellStyle name="Output 8 5 2 17 2" xfId="19353" xr:uid="{00000000-0005-0000-0000-0000224B0000}"/>
    <cellStyle name="Output 8 5 2 18" xfId="19354" xr:uid="{00000000-0005-0000-0000-0000234B0000}"/>
    <cellStyle name="Output 8 5 2 18 2" xfId="19355" xr:uid="{00000000-0005-0000-0000-0000244B0000}"/>
    <cellStyle name="Output 8 5 2 19" xfId="19356" xr:uid="{00000000-0005-0000-0000-0000254B0000}"/>
    <cellStyle name="Output 8 5 2 2" xfId="19357" xr:uid="{00000000-0005-0000-0000-0000264B0000}"/>
    <cellStyle name="Output 8 5 2 2 2" xfId="19358" xr:uid="{00000000-0005-0000-0000-0000274B0000}"/>
    <cellStyle name="Output 8 5 2 3" xfId="19359" xr:uid="{00000000-0005-0000-0000-0000284B0000}"/>
    <cellStyle name="Output 8 5 2 3 2" xfId="19360" xr:uid="{00000000-0005-0000-0000-0000294B0000}"/>
    <cellStyle name="Output 8 5 2 4" xfId="19361" xr:uid="{00000000-0005-0000-0000-00002A4B0000}"/>
    <cellStyle name="Output 8 5 2 4 2" xfId="19362" xr:uid="{00000000-0005-0000-0000-00002B4B0000}"/>
    <cellStyle name="Output 8 5 2 5" xfId="19363" xr:uid="{00000000-0005-0000-0000-00002C4B0000}"/>
    <cellStyle name="Output 8 5 2 5 2" xfId="19364" xr:uid="{00000000-0005-0000-0000-00002D4B0000}"/>
    <cellStyle name="Output 8 5 2 6" xfId="19365" xr:uid="{00000000-0005-0000-0000-00002E4B0000}"/>
    <cellStyle name="Output 8 5 2 6 2" xfId="19366" xr:uid="{00000000-0005-0000-0000-00002F4B0000}"/>
    <cellStyle name="Output 8 5 2 7" xfId="19367" xr:uid="{00000000-0005-0000-0000-0000304B0000}"/>
    <cellStyle name="Output 8 5 2 7 2" xfId="19368" xr:uid="{00000000-0005-0000-0000-0000314B0000}"/>
    <cellStyle name="Output 8 5 2 8" xfId="19369" xr:uid="{00000000-0005-0000-0000-0000324B0000}"/>
    <cellStyle name="Output 8 5 2 8 2" xfId="19370" xr:uid="{00000000-0005-0000-0000-0000334B0000}"/>
    <cellStyle name="Output 8 5 2 9" xfId="19371" xr:uid="{00000000-0005-0000-0000-0000344B0000}"/>
    <cellStyle name="Output 8 5 2 9 2" xfId="19372" xr:uid="{00000000-0005-0000-0000-0000354B0000}"/>
    <cellStyle name="Output 8 5 20" xfId="19373" xr:uid="{00000000-0005-0000-0000-0000364B0000}"/>
    <cellStyle name="Output 8 5 3" xfId="19374" xr:uid="{00000000-0005-0000-0000-0000374B0000}"/>
    <cellStyle name="Output 8 5 3 10" xfId="19375" xr:uid="{00000000-0005-0000-0000-0000384B0000}"/>
    <cellStyle name="Output 8 5 3 10 2" xfId="19376" xr:uid="{00000000-0005-0000-0000-0000394B0000}"/>
    <cellStyle name="Output 8 5 3 11" xfId="19377" xr:uid="{00000000-0005-0000-0000-00003A4B0000}"/>
    <cellStyle name="Output 8 5 3 11 2" xfId="19378" xr:uid="{00000000-0005-0000-0000-00003B4B0000}"/>
    <cellStyle name="Output 8 5 3 12" xfId="19379" xr:uid="{00000000-0005-0000-0000-00003C4B0000}"/>
    <cellStyle name="Output 8 5 3 12 2" xfId="19380" xr:uid="{00000000-0005-0000-0000-00003D4B0000}"/>
    <cellStyle name="Output 8 5 3 13" xfId="19381" xr:uid="{00000000-0005-0000-0000-00003E4B0000}"/>
    <cellStyle name="Output 8 5 3 13 2" xfId="19382" xr:uid="{00000000-0005-0000-0000-00003F4B0000}"/>
    <cellStyle name="Output 8 5 3 14" xfId="19383" xr:uid="{00000000-0005-0000-0000-0000404B0000}"/>
    <cellStyle name="Output 8 5 3 14 2" xfId="19384" xr:uid="{00000000-0005-0000-0000-0000414B0000}"/>
    <cellStyle name="Output 8 5 3 15" xfId="19385" xr:uid="{00000000-0005-0000-0000-0000424B0000}"/>
    <cellStyle name="Output 8 5 3 15 2" xfId="19386" xr:uid="{00000000-0005-0000-0000-0000434B0000}"/>
    <cellStyle name="Output 8 5 3 16" xfId="19387" xr:uid="{00000000-0005-0000-0000-0000444B0000}"/>
    <cellStyle name="Output 8 5 3 16 2" xfId="19388" xr:uid="{00000000-0005-0000-0000-0000454B0000}"/>
    <cellStyle name="Output 8 5 3 17" xfId="19389" xr:uid="{00000000-0005-0000-0000-0000464B0000}"/>
    <cellStyle name="Output 8 5 3 17 2" xfId="19390" xr:uid="{00000000-0005-0000-0000-0000474B0000}"/>
    <cellStyle name="Output 8 5 3 18" xfId="19391" xr:uid="{00000000-0005-0000-0000-0000484B0000}"/>
    <cellStyle name="Output 8 5 3 2" xfId="19392" xr:uid="{00000000-0005-0000-0000-0000494B0000}"/>
    <cellStyle name="Output 8 5 3 2 2" xfId="19393" xr:uid="{00000000-0005-0000-0000-00004A4B0000}"/>
    <cellStyle name="Output 8 5 3 3" xfId="19394" xr:uid="{00000000-0005-0000-0000-00004B4B0000}"/>
    <cellStyle name="Output 8 5 3 3 2" xfId="19395" xr:uid="{00000000-0005-0000-0000-00004C4B0000}"/>
    <cellStyle name="Output 8 5 3 4" xfId="19396" xr:uid="{00000000-0005-0000-0000-00004D4B0000}"/>
    <cellStyle name="Output 8 5 3 4 2" xfId="19397" xr:uid="{00000000-0005-0000-0000-00004E4B0000}"/>
    <cellStyle name="Output 8 5 3 5" xfId="19398" xr:uid="{00000000-0005-0000-0000-00004F4B0000}"/>
    <cellStyle name="Output 8 5 3 5 2" xfId="19399" xr:uid="{00000000-0005-0000-0000-0000504B0000}"/>
    <cellStyle name="Output 8 5 3 6" xfId="19400" xr:uid="{00000000-0005-0000-0000-0000514B0000}"/>
    <cellStyle name="Output 8 5 3 6 2" xfId="19401" xr:uid="{00000000-0005-0000-0000-0000524B0000}"/>
    <cellStyle name="Output 8 5 3 7" xfId="19402" xr:uid="{00000000-0005-0000-0000-0000534B0000}"/>
    <cellStyle name="Output 8 5 3 7 2" xfId="19403" xr:uid="{00000000-0005-0000-0000-0000544B0000}"/>
    <cellStyle name="Output 8 5 3 8" xfId="19404" xr:uid="{00000000-0005-0000-0000-0000554B0000}"/>
    <cellStyle name="Output 8 5 3 8 2" xfId="19405" xr:uid="{00000000-0005-0000-0000-0000564B0000}"/>
    <cellStyle name="Output 8 5 3 9" xfId="19406" xr:uid="{00000000-0005-0000-0000-0000574B0000}"/>
    <cellStyle name="Output 8 5 3 9 2" xfId="19407" xr:uid="{00000000-0005-0000-0000-0000584B0000}"/>
    <cellStyle name="Output 8 5 4" xfId="19408" xr:uid="{00000000-0005-0000-0000-0000594B0000}"/>
    <cellStyle name="Output 8 5 4 10" xfId="19409" xr:uid="{00000000-0005-0000-0000-00005A4B0000}"/>
    <cellStyle name="Output 8 5 4 10 2" xfId="19410" xr:uid="{00000000-0005-0000-0000-00005B4B0000}"/>
    <cellStyle name="Output 8 5 4 11" xfId="19411" xr:uid="{00000000-0005-0000-0000-00005C4B0000}"/>
    <cellStyle name="Output 8 5 4 11 2" xfId="19412" xr:uid="{00000000-0005-0000-0000-00005D4B0000}"/>
    <cellStyle name="Output 8 5 4 12" xfId="19413" xr:uid="{00000000-0005-0000-0000-00005E4B0000}"/>
    <cellStyle name="Output 8 5 4 12 2" xfId="19414" xr:uid="{00000000-0005-0000-0000-00005F4B0000}"/>
    <cellStyle name="Output 8 5 4 13" xfId="19415" xr:uid="{00000000-0005-0000-0000-0000604B0000}"/>
    <cellStyle name="Output 8 5 4 13 2" xfId="19416" xr:uid="{00000000-0005-0000-0000-0000614B0000}"/>
    <cellStyle name="Output 8 5 4 14" xfId="19417" xr:uid="{00000000-0005-0000-0000-0000624B0000}"/>
    <cellStyle name="Output 8 5 4 14 2" xfId="19418" xr:uid="{00000000-0005-0000-0000-0000634B0000}"/>
    <cellStyle name="Output 8 5 4 15" xfId="19419" xr:uid="{00000000-0005-0000-0000-0000644B0000}"/>
    <cellStyle name="Output 8 5 4 15 2" xfId="19420" xr:uid="{00000000-0005-0000-0000-0000654B0000}"/>
    <cellStyle name="Output 8 5 4 16" xfId="19421" xr:uid="{00000000-0005-0000-0000-0000664B0000}"/>
    <cellStyle name="Output 8 5 4 2" xfId="19422" xr:uid="{00000000-0005-0000-0000-0000674B0000}"/>
    <cellStyle name="Output 8 5 4 2 2" xfId="19423" xr:uid="{00000000-0005-0000-0000-0000684B0000}"/>
    <cellStyle name="Output 8 5 4 3" xfId="19424" xr:uid="{00000000-0005-0000-0000-0000694B0000}"/>
    <cellStyle name="Output 8 5 4 3 2" xfId="19425" xr:uid="{00000000-0005-0000-0000-00006A4B0000}"/>
    <cellStyle name="Output 8 5 4 4" xfId="19426" xr:uid="{00000000-0005-0000-0000-00006B4B0000}"/>
    <cellStyle name="Output 8 5 4 4 2" xfId="19427" xr:uid="{00000000-0005-0000-0000-00006C4B0000}"/>
    <cellStyle name="Output 8 5 4 5" xfId="19428" xr:uid="{00000000-0005-0000-0000-00006D4B0000}"/>
    <cellStyle name="Output 8 5 4 5 2" xfId="19429" xr:uid="{00000000-0005-0000-0000-00006E4B0000}"/>
    <cellStyle name="Output 8 5 4 6" xfId="19430" xr:uid="{00000000-0005-0000-0000-00006F4B0000}"/>
    <cellStyle name="Output 8 5 4 6 2" xfId="19431" xr:uid="{00000000-0005-0000-0000-0000704B0000}"/>
    <cellStyle name="Output 8 5 4 7" xfId="19432" xr:uid="{00000000-0005-0000-0000-0000714B0000}"/>
    <cellStyle name="Output 8 5 4 7 2" xfId="19433" xr:uid="{00000000-0005-0000-0000-0000724B0000}"/>
    <cellStyle name="Output 8 5 4 8" xfId="19434" xr:uid="{00000000-0005-0000-0000-0000734B0000}"/>
    <cellStyle name="Output 8 5 4 8 2" xfId="19435" xr:uid="{00000000-0005-0000-0000-0000744B0000}"/>
    <cellStyle name="Output 8 5 4 9" xfId="19436" xr:uid="{00000000-0005-0000-0000-0000754B0000}"/>
    <cellStyle name="Output 8 5 4 9 2" xfId="19437" xr:uid="{00000000-0005-0000-0000-0000764B0000}"/>
    <cellStyle name="Output 8 5 5" xfId="19438" xr:uid="{00000000-0005-0000-0000-0000774B0000}"/>
    <cellStyle name="Output 8 5 5 10" xfId="19439" xr:uid="{00000000-0005-0000-0000-0000784B0000}"/>
    <cellStyle name="Output 8 5 5 10 2" xfId="19440" xr:uid="{00000000-0005-0000-0000-0000794B0000}"/>
    <cellStyle name="Output 8 5 5 11" xfId="19441" xr:uid="{00000000-0005-0000-0000-00007A4B0000}"/>
    <cellStyle name="Output 8 5 5 11 2" xfId="19442" xr:uid="{00000000-0005-0000-0000-00007B4B0000}"/>
    <cellStyle name="Output 8 5 5 12" xfId="19443" xr:uid="{00000000-0005-0000-0000-00007C4B0000}"/>
    <cellStyle name="Output 8 5 5 12 2" xfId="19444" xr:uid="{00000000-0005-0000-0000-00007D4B0000}"/>
    <cellStyle name="Output 8 5 5 13" xfId="19445" xr:uid="{00000000-0005-0000-0000-00007E4B0000}"/>
    <cellStyle name="Output 8 5 5 13 2" xfId="19446" xr:uid="{00000000-0005-0000-0000-00007F4B0000}"/>
    <cellStyle name="Output 8 5 5 14" xfId="19447" xr:uid="{00000000-0005-0000-0000-0000804B0000}"/>
    <cellStyle name="Output 8 5 5 14 2" xfId="19448" xr:uid="{00000000-0005-0000-0000-0000814B0000}"/>
    <cellStyle name="Output 8 5 5 15" xfId="19449" xr:uid="{00000000-0005-0000-0000-0000824B0000}"/>
    <cellStyle name="Output 8 5 5 15 2" xfId="19450" xr:uid="{00000000-0005-0000-0000-0000834B0000}"/>
    <cellStyle name="Output 8 5 5 16" xfId="19451" xr:uid="{00000000-0005-0000-0000-0000844B0000}"/>
    <cellStyle name="Output 8 5 5 2" xfId="19452" xr:uid="{00000000-0005-0000-0000-0000854B0000}"/>
    <cellStyle name="Output 8 5 5 2 2" xfId="19453" xr:uid="{00000000-0005-0000-0000-0000864B0000}"/>
    <cellStyle name="Output 8 5 5 3" xfId="19454" xr:uid="{00000000-0005-0000-0000-0000874B0000}"/>
    <cellStyle name="Output 8 5 5 3 2" xfId="19455" xr:uid="{00000000-0005-0000-0000-0000884B0000}"/>
    <cellStyle name="Output 8 5 5 4" xfId="19456" xr:uid="{00000000-0005-0000-0000-0000894B0000}"/>
    <cellStyle name="Output 8 5 5 4 2" xfId="19457" xr:uid="{00000000-0005-0000-0000-00008A4B0000}"/>
    <cellStyle name="Output 8 5 5 5" xfId="19458" xr:uid="{00000000-0005-0000-0000-00008B4B0000}"/>
    <cellStyle name="Output 8 5 5 5 2" xfId="19459" xr:uid="{00000000-0005-0000-0000-00008C4B0000}"/>
    <cellStyle name="Output 8 5 5 6" xfId="19460" xr:uid="{00000000-0005-0000-0000-00008D4B0000}"/>
    <cellStyle name="Output 8 5 5 6 2" xfId="19461" xr:uid="{00000000-0005-0000-0000-00008E4B0000}"/>
    <cellStyle name="Output 8 5 5 7" xfId="19462" xr:uid="{00000000-0005-0000-0000-00008F4B0000}"/>
    <cellStyle name="Output 8 5 5 7 2" xfId="19463" xr:uid="{00000000-0005-0000-0000-0000904B0000}"/>
    <cellStyle name="Output 8 5 5 8" xfId="19464" xr:uid="{00000000-0005-0000-0000-0000914B0000}"/>
    <cellStyle name="Output 8 5 5 8 2" xfId="19465" xr:uid="{00000000-0005-0000-0000-0000924B0000}"/>
    <cellStyle name="Output 8 5 5 9" xfId="19466" xr:uid="{00000000-0005-0000-0000-0000934B0000}"/>
    <cellStyle name="Output 8 5 5 9 2" xfId="19467" xr:uid="{00000000-0005-0000-0000-0000944B0000}"/>
    <cellStyle name="Output 8 5 6" xfId="19468" xr:uid="{00000000-0005-0000-0000-0000954B0000}"/>
    <cellStyle name="Output 8 5 6 10" xfId="19469" xr:uid="{00000000-0005-0000-0000-0000964B0000}"/>
    <cellStyle name="Output 8 5 6 10 2" xfId="19470" xr:uid="{00000000-0005-0000-0000-0000974B0000}"/>
    <cellStyle name="Output 8 5 6 11" xfId="19471" xr:uid="{00000000-0005-0000-0000-0000984B0000}"/>
    <cellStyle name="Output 8 5 6 11 2" xfId="19472" xr:uid="{00000000-0005-0000-0000-0000994B0000}"/>
    <cellStyle name="Output 8 5 6 12" xfId="19473" xr:uid="{00000000-0005-0000-0000-00009A4B0000}"/>
    <cellStyle name="Output 8 5 6 12 2" xfId="19474" xr:uid="{00000000-0005-0000-0000-00009B4B0000}"/>
    <cellStyle name="Output 8 5 6 13" xfId="19475" xr:uid="{00000000-0005-0000-0000-00009C4B0000}"/>
    <cellStyle name="Output 8 5 6 13 2" xfId="19476" xr:uid="{00000000-0005-0000-0000-00009D4B0000}"/>
    <cellStyle name="Output 8 5 6 14" xfId="19477" xr:uid="{00000000-0005-0000-0000-00009E4B0000}"/>
    <cellStyle name="Output 8 5 6 14 2" xfId="19478" xr:uid="{00000000-0005-0000-0000-00009F4B0000}"/>
    <cellStyle name="Output 8 5 6 15" xfId="19479" xr:uid="{00000000-0005-0000-0000-0000A04B0000}"/>
    <cellStyle name="Output 8 5 6 2" xfId="19480" xr:uid="{00000000-0005-0000-0000-0000A14B0000}"/>
    <cellStyle name="Output 8 5 6 2 2" xfId="19481" xr:uid="{00000000-0005-0000-0000-0000A24B0000}"/>
    <cellStyle name="Output 8 5 6 3" xfId="19482" xr:uid="{00000000-0005-0000-0000-0000A34B0000}"/>
    <cellStyle name="Output 8 5 6 3 2" xfId="19483" xr:uid="{00000000-0005-0000-0000-0000A44B0000}"/>
    <cellStyle name="Output 8 5 6 4" xfId="19484" xr:uid="{00000000-0005-0000-0000-0000A54B0000}"/>
    <cellStyle name="Output 8 5 6 4 2" xfId="19485" xr:uid="{00000000-0005-0000-0000-0000A64B0000}"/>
    <cellStyle name="Output 8 5 6 5" xfId="19486" xr:uid="{00000000-0005-0000-0000-0000A74B0000}"/>
    <cellStyle name="Output 8 5 6 5 2" xfId="19487" xr:uid="{00000000-0005-0000-0000-0000A84B0000}"/>
    <cellStyle name="Output 8 5 6 6" xfId="19488" xr:uid="{00000000-0005-0000-0000-0000A94B0000}"/>
    <cellStyle name="Output 8 5 6 6 2" xfId="19489" xr:uid="{00000000-0005-0000-0000-0000AA4B0000}"/>
    <cellStyle name="Output 8 5 6 7" xfId="19490" xr:uid="{00000000-0005-0000-0000-0000AB4B0000}"/>
    <cellStyle name="Output 8 5 6 7 2" xfId="19491" xr:uid="{00000000-0005-0000-0000-0000AC4B0000}"/>
    <cellStyle name="Output 8 5 6 8" xfId="19492" xr:uid="{00000000-0005-0000-0000-0000AD4B0000}"/>
    <cellStyle name="Output 8 5 6 8 2" xfId="19493" xr:uid="{00000000-0005-0000-0000-0000AE4B0000}"/>
    <cellStyle name="Output 8 5 6 9" xfId="19494" xr:uid="{00000000-0005-0000-0000-0000AF4B0000}"/>
    <cellStyle name="Output 8 5 6 9 2" xfId="19495" xr:uid="{00000000-0005-0000-0000-0000B04B0000}"/>
    <cellStyle name="Output 8 5 7" xfId="19496" xr:uid="{00000000-0005-0000-0000-0000B14B0000}"/>
    <cellStyle name="Output 8 5 7 2" xfId="19497" xr:uid="{00000000-0005-0000-0000-0000B24B0000}"/>
    <cellStyle name="Output 8 5 8" xfId="19498" xr:uid="{00000000-0005-0000-0000-0000B34B0000}"/>
    <cellStyle name="Output 8 5 8 2" xfId="19499" xr:uid="{00000000-0005-0000-0000-0000B44B0000}"/>
    <cellStyle name="Output 8 5 9" xfId="19500" xr:uid="{00000000-0005-0000-0000-0000B54B0000}"/>
    <cellStyle name="Output 8 5 9 2" xfId="19501" xr:uid="{00000000-0005-0000-0000-0000B64B0000}"/>
    <cellStyle name="Output 8 6" xfId="19502" xr:uid="{00000000-0005-0000-0000-0000B74B0000}"/>
    <cellStyle name="Output 8 6 10" xfId="19503" xr:uid="{00000000-0005-0000-0000-0000B84B0000}"/>
    <cellStyle name="Output 8 6 10 2" xfId="19504" xr:uid="{00000000-0005-0000-0000-0000B94B0000}"/>
    <cellStyle name="Output 8 6 11" xfId="19505" xr:uid="{00000000-0005-0000-0000-0000BA4B0000}"/>
    <cellStyle name="Output 8 6 11 2" xfId="19506" xr:uid="{00000000-0005-0000-0000-0000BB4B0000}"/>
    <cellStyle name="Output 8 6 12" xfId="19507" xr:uid="{00000000-0005-0000-0000-0000BC4B0000}"/>
    <cellStyle name="Output 8 6 12 2" xfId="19508" xr:uid="{00000000-0005-0000-0000-0000BD4B0000}"/>
    <cellStyle name="Output 8 6 13" xfId="19509" xr:uid="{00000000-0005-0000-0000-0000BE4B0000}"/>
    <cellStyle name="Output 8 6 13 2" xfId="19510" xr:uid="{00000000-0005-0000-0000-0000BF4B0000}"/>
    <cellStyle name="Output 8 6 14" xfId="19511" xr:uid="{00000000-0005-0000-0000-0000C04B0000}"/>
    <cellStyle name="Output 8 6 14 2" xfId="19512" xr:uid="{00000000-0005-0000-0000-0000C14B0000}"/>
    <cellStyle name="Output 8 6 15" xfId="19513" xr:uid="{00000000-0005-0000-0000-0000C24B0000}"/>
    <cellStyle name="Output 8 6 15 2" xfId="19514" xr:uid="{00000000-0005-0000-0000-0000C34B0000}"/>
    <cellStyle name="Output 8 6 16" xfId="19515" xr:uid="{00000000-0005-0000-0000-0000C44B0000}"/>
    <cellStyle name="Output 8 6 16 2" xfId="19516" xr:uid="{00000000-0005-0000-0000-0000C54B0000}"/>
    <cellStyle name="Output 8 6 17" xfId="19517" xr:uid="{00000000-0005-0000-0000-0000C64B0000}"/>
    <cellStyle name="Output 8 6 17 2" xfId="19518" xr:uid="{00000000-0005-0000-0000-0000C74B0000}"/>
    <cellStyle name="Output 8 6 18" xfId="19519" xr:uid="{00000000-0005-0000-0000-0000C84B0000}"/>
    <cellStyle name="Output 8 6 18 2" xfId="19520" xr:uid="{00000000-0005-0000-0000-0000C94B0000}"/>
    <cellStyle name="Output 8 6 19" xfId="19521" xr:uid="{00000000-0005-0000-0000-0000CA4B0000}"/>
    <cellStyle name="Output 8 6 2" xfId="19522" xr:uid="{00000000-0005-0000-0000-0000CB4B0000}"/>
    <cellStyle name="Output 8 6 2 10" xfId="19523" xr:uid="{00000000-0005-0000-0000-0000CC4B0000}"/>
    <cellStyle name="Output 8 6 2 10 2" xfId="19524" xr:uid="{00000000-0005-0000-0000-0000CD4B0000}"/>
    <cellStyle name="Output 8 6 2 11" xfId="19525" xr:uid="{00000000-0005-0000-0000-0000CE4B0000}"/>
    <cellStyle name="Output 8 6 2 11 2" xfId="19526" xr:uid="{00000000-0005-0000-0000-0000CF4B0000}"/>
    <cellStyle name="Output 8 6 2 12" xfId="19527" xr:uid="{00000000-0005-0000-0000-0000D04B0000}"/>
    <cellStyle name="Output 8 6 2 12 2" xfId="19528" xr:uid="{00000000-0005-0000-0000-0000D14B0000}"/>
    <cellStyle name="Output 8 6 2 13" xfId="19529" xr:uid="{00000000-0005-0000-0000-0000D24B0000}"/>
    <cellStyle name="Output 8 6 2 13 2" xfId="19530" xr:uid="{00000000-0005-0000-0000-0000D34B0000}"/>
    <cellStyle name="Output 8 6 2 14" xfId="19531" xr:uid="{00000000-0005-0000-0000-0000D44B0000}"/>
    <cellStyle name="Output 8 6 2 14 2" xfId="19532" xr:uid="{00000000-0005-0000-0000-0000D54B0000}"/>
    <cellStyle name="Output 8 6 2 15" xfId="19533" xr:uid="{00000000-0005-0000-0000-0000D64B0000}"/>
    <cellStyle name="Output 8 6 2 15 2" xfId="19534" xr:uid="{00000000-0005-0000-0000-0000D74B0000}"/>
    <cellStyle name="Output 8 6 2 16" xfId="19535" xr:uid="{00000000-0005-0000-0000-0000D84B0000}"/>
    <cellStyle name="Output 8 6 2 16 2" xfId="19536" xr:uid="{00000000-0005-0000-0000-0000D94B0000}"/>
    <cellStyle name="Output 8 6 2 17" xfId="19537" xr:uid="{00000000-0005-0000-0000-0000DA4B0000}"/>
    <cellStyle name="Output 8 6 2 17 2" xfId="19538" xr:uid="{00000000-0005-0000-0000-0000DB4B0000}"/>
    <cellStyle name="Output 8 6 2 18" xfId="19539" xr:uid="{00000000-0005-0000-0000-0000DC4B0000}"/>
    <cellStyle name="Output 8 6 2 2" xfId="19540" xr:uid="{00000000-0005-0000-0000-0000DD4B0000}"/>
    <cellStyle name="Output 8 6 2 2 2" xfId="19541" xr:uid="{00000000-0005-0000-0000-0000DE4B0000}"/>
    <cellStyle name="Output 8 6 2 3" xfId="19542" xr:uid="{00000000-0005-0000-0000-0000DF4B0000}"/>
    <cellStyle name="Output 8 6 2 3 2" xfId="19543" xr:uid="{00000000-0005-0000-0000-0000E04B0000}"/>
    <cellStyle name="Output 8 6 2 4" xfId="19544" xr:uid="{00000000-0005-0000-0000-0000E14B0000}"/>
    <cellStyle name="Output 8 6 2 4 2" xfId="19545" xr:uid="{00000000-0005-0000-0000-0000E24B0000}"/>
    <cellStyle name="Output 8 6 2 5" xfId="19546" xr:uid="{00000000-0005-0000-0000-0000E34B0000}"/>
    <cellStyle name="Output 8 6 2 5 2" xfId="19547" xr:uid="{00000000-0005-0000-0000-0000E44B0000}"/>
    <cellStyle name="Output 8 6 2 6" xfId="19548" xr:uid="{00000000-0005-0000-0000-0000E54B0000}"/>
    <cellStyle name="Output 8 6 2 6 2" xfId="19549" xr:uid="{00000000-0005-0000-0000-0000E64B0000}"/>
    <cellStyle name="Output 8 6 2 7" xfId="19550" xr:uid="{00000000-0005-0000-0000-0000E74B0000}"/>
    <cellStyle name="Output 8 6 2 7 2" xfId="19551" xr:uid="{00000000-0005-0000-0000-0000E84B0000}"/>
    <cellStyle name="Output 8 6 2 8" xfId="19552" xr:uid="{00000000-0005-0000-0000-0000E94B0000}"/>
    <cellStyle name="Output 8 6 2 8 2" xfId="19553" xr:uid="{00000000-0005-0000-0000-0000EA4B0000}"/>
    <cellStyle name="Output 8 6 2 9" xfId="19554" xr:uid="{00000000-0005-0000-0000-0000EB4B0000}"/>
    <cellStyle name="Output 8 6 2 9 2" xfId="19555" xr:uid="{00000000-0005-0000-0000-0000EC4B0000}"/>
    <cellStyle name="Output 8 6 3" xfId="19556" xr:uid="{00000000-0005-0000-0000-0000ED4B0000}"/>
    <cellStyle name="Output 8 6 3 10" xfId="19557" xr:uid="{00000000-0005-0000-0000-0000EE4B0000}"/>
    <cellStyle name="Output 8 6 3 10 2" xfId="19558" xr:uid="{00000000-0005-0000-0000-0000EF4B0000}"/>
    <cellStyle name="Output 8 6 3 11" xfId="19559" xr:uid="{00000000-0005-0000-0000-0000F04B0000}"/>
    <cellStyle name="Output 8 6 3 11 2" xfId="19560" xr:uid="{00000000-0005-0000-0000-0000F14B0000}"/>
    <cellStyle name="Output 8 6 3 12" xfId="19561" xr:uid="{00000000-0005-0000-0000-0000F24B0000}"/>
    <cellStyle name="Output 8 6 3 12 2" xfId="19562" xr:uid="{00000000-0005-0000-0000-0000F34B0000}"/>
    <cellStyle name="Output 8 6 3 13" xfId="19563" xr:uid="{00000000-0005-0000-0000-0000F44B0000}"/>
    <cellStyle name="Output 8 6 3 13 2" xfId="19564" xr:uid="{00000000-0005-0000-0000-0000F54B0000}"/>
    <cellStyle name="Output 8 6 3 14" xfId="19565" xr:uid="{00000000-0005-0000-0000-0000F64B0000}"/>
    <cellStyle name="Output 8 6 3 14 2" xfId="19566" xr:uid="{00000000-0005-0000-0000-0000F74B0000}"/>
    <cellStyle name="Output 8 6 3 15" xfId="19567" xr:uid="{00000000-0005-0000-0000-0000F84B0000}"/>
    <cellStyle name="Output 8 6 3 15 2" xfId="19568" xr:uid="{00000000-0005-0000-0000-0000F94B0000}"/>
    <cellStyle name="Output 8 6 3 16" xfId="19569" xr:uid="{00000000-0005-0000-0000-0000FA4B0000}"/>
    <cellStyle name="Output 8 6 3 2" xfId="19570" xr:uid="{00000000-0005-0000-0000-0000FB4B0000}"/>
    <cellStyle name="Output 8 6 3 2 2" xfId="19571" xr:uid="{00000000-0005-0000-0000-0000FC4B0000}"/>
    <cellStyle name="Output 8 6 3 3" xfId="19572" xr:uid="{00000000-0005-0000-0000-0000FD4B0000}"/>
    <cellStyle name="Output 8 6 3 3 2" xfId="19573" xr:uid="{00000000-0005-0000-0000-0000FE4B0000}"/>
    <cellStyle name="Output 8 6 3 4" xfId="19574" xr:uid="{00000000-0005-0000-0000-0000FF4B0000}"/>
    <cellStyle name="Output 8 6 3 4 2" xfId="19575" xr:uid="{00000000-0005-0000-0000-0000004C0000}"/>
    <cellStyle name="Output 8 6 3 5" xfId="19576" xr:uid="{00000000-0005-0000-0000-0000014C0000}"/>
    <cellStyle name="Output 8 6 3 5 2" xfId="19577" xr:uid="{00000000-0005-0000-0000-0000024C0000}"/>
    <cellStyle name="Output 8 6 3 6" xfId="19578" xr:uid="{00000000-0005-0000-0000-0000034C0000}"/>
    <cellStyle name="Output 8 6 3 6 2" xfId="19579" xr:uid="{00000000-0005-0000-0000-0000044C0000}"/>
    <cellStyle name="Output 8 6 3 7" xfId="19580" xr:uid="{00000000-0005-0000-0000-0000054C0000}"/>
    <cellStyle name="Output 8 6 3 7 2" xfId="19581" xr:uid="{00000000-0005-0000-0000-0000064C0000}"/>
    <cellStyle name="Output 8 6 3 8" xfId="19582" xr:uid="{00000000-0005-0000-0000-0000074C0000}"/>
    <cellStyle name="Output 8 6 3 8 2" xfId="19583" xr:uid="{00000000-0005-0000-0000-0000084C0000}"/>
    <cellStyle name="Output 8 6 3 9" xfId="19584" xr:uid="{00000000-0005-0000-0000-0000094C0000}"/>
    <cellStyle name="Output 8 6 3 9 2" xfId="19585" xr:uid="{00000000-0005-0000-0000-00000A4C0000}"/>
    <cellStyle name="Output 8 6 4" xfId="19586" xr:uid="{00000000-0005-0000-0000-00000B4C0000}"/>
    <cellStyle name="Output 8 6 4 10" xfId="19587" xr:uid="{00000000-0005-0000-0000-00000C4C0000}"/>
    <cellStyle name="Output 8 6 4 10 2" xfId="19588" xr:uid="{00000000-0005-0000-0000-00000D4C0000}"/>
    <cellStyle name="Output 8 6 4 11" xfId="19589" xr:uid="{00000000-0005-0000-0000-00000E4C0000}"/>
    <cellStyle name="Output 8 6 4 11 2" xfId="19590" xr:uid="{00000000-0005-0000-0000-00000F4C0000}"/>
    <cellStyle name="Output 8 6 4 12" xfId="19591" xr:uid="{00000000-0005-0000-0000-0000104C0000}"/>
    <cellStyle name="Output 8 6 4 12 2" xfId="19592" xr:uid="{00000000-0005-0000-0000-0000114C0000}"/>
    <cellStyle name="Output 8 6 4 13" xfId="19593" xr:uid="{00000000-0005-0000-0000-0000124C0000}"/>
    <cellStyle name="Output 8 6 4 13 2" xfId="19594" xr:uid="{00000000-0005-0000-0000-0000134C0000}"/>
    <cellStyle name="Output 8 6 4 14" xfId="19595" xr:uid="{00000000-0005-0000-0000-0000144C0000}"/>
    <cellStyle name="Output 8 6 4 14 2" xfId="19596" xr:uid="{00000000-0005-0000-0000-0000154C0000}"/>
    <cellStyle name="Output 8 6 4 15" xfId="19597" xr:uid="{00000000-0005-0000-0000-0000164C0000}"/>
    <cellStyle name="Output 8 6 4 15 2" xfId="19598" xr:uid="{00000000-0005-0000-0000-0000174C0000}"/>
    <cellStyle name="Output 8 6 4 16" xfId="19599" xr:uid="{00000000-0005-0000-0000-0000184C0000}"/>
    <cellStyle name="Output 8 6 4 2" xfId="19600" xr:uid="{00000000-0005-0000-0000-0000194C0000}"/>
    <cellStyle name="Output 8 6 4 2 2" xfId="19601" xr:uid="{00000000-0005-0000-0000-00001A4C0000}"/>
    <cellStyle name="Output 8 6 4 3" xfId="19602" xr:uid="{00000000-0005-0000-0000-00001B4C0000}"/>
    <cellStyle name="Output 8 6 4 3 2" xfId="19603" xr:uid="{00000000-0005-0000-0000-00001C4C0000}"/>
    <cellStyle name="Output 8 6 4 4" xfId="19604" xr:uid="{00000000-0005-0000-0000-00001D4C0000}"/>
    <cellStyle name="Output 8 6 4 4 2" xfId="19605" xr:uid="{00000000-0005-0000-0000-00001E4C0000}"/>
    <cellStyle name="Output 8 6 4 5" xfId="19606" xr:uid="{00000000-0005-0000-0000-00001F4C0000}"/>
    <cellStyle name="Output 8 6 4 5 2" xfId="19607" xr:uid="{00000000-0005-0000-0000-0000204C0000}"/>
    <cellStyle name="Output 8 6 4 6" xfId="19608" xr:uid="{00000000-0005-0000-0000-0000214C0000}"/>
    <cellStyle name="Output 8 6 4 6 2" xfId="19609" xr:uid="{00000000-0005-0000-0000-0000224C0000}"/>
    <cellStyle name="Output 8 6 4 7" xfId="19610" xr:uid="{00000000-0005-0000-0000-0000234C0000}"/>
    <cellStyle name="Output 8 6 4 7 2" xfId="19611" xr:uid="{00000000-0005-0000-0000-0000244C0000}"/>
    <cellStyle name="Output 8 6 4 8" xfId="19612" xr:uid="{00000000-0005-0000-0000-0000254C0000}"/>
    <cellStyle name="Output 8 6 4 8 2" xfId="19613" xr:uid="{00000000-0005-0000-0000-0000264C0000}"/>
    <cellStyle name="Output 8 6 4 9" xfId="19614" xr:uid="{00000000-0005-0000-0000-0000274C0000}"/>
    <cellStyle name="Output 8 6 4 9 2" xfId="19615" xr:uid="{00000000-0005-0000-0000-0000284C0000}"/>
    <cellStyle name="Output 8 6 5" xfId="19616" xr:uid="{00000000-0005-0000-0000-0000294C0000}"/>
    <cellStyle name="Output 8 6 5 10" xfId="19617" xr:uid="{00000000-0005-0000-0000-00002A4C0000}"/>
    <cellStyle name="Output 8 6 5 10 2" xfId="19618" xr:uid="{00000000-0005-0000-0000-00002B4C0000}"/>
    <cellStyle name="Output 8 6 5 11" xfId="19619" xr:uid="{00000000-0005-0000-0000-00002C4C0000}"/>
    <cellStyle name="Output 8 6 5 11 2" xfId="19620" xr:uid="{00000000-0005-0000-0000-00002D4C0000}"/>
    <cellStyle name="Output 8 6 5 12" xfId="19621" xr:uid="{00000000-0005-0000-0000-00002E4C0000}"/>
    <cellStyle name="Output 8 6 5 12 2" xfId="19622" xr:uid="{00000000-0005-0000-0000-00002F4C0000}"/>
    <cellStyle name="Output 8 6 5 13" xfId="19623" xr:uid="{00000000-0005-0000-0000-0000304C0000}"/>
    <cellStyle name="Output 8 6 5 13 2" xfId="19624" xr:uid="{00000000-0005-0000-0000-0000314C0000}"/>
    <cellStyle name="Output 8 6 5 14" xfId="19625" xr:uid="{00000000-0005-0000-0000-0000324C0000}"/>
    <cellStyle name="Output 8 6 5 14 2" xfId="19626" xr:uid="{00000000-0005-0000-0000-0000334C0000}"/>
    <cellStyle name="Output 8 6 5 15" xfId="19627" xr:uid="{00000000-0005-0000-0000-0000344C0000}"/>
    <cellStyle name="Output 8 6 5 2" xfId="19628" xr:uid="{00000000-0005-0000-0000-0000354C0000}"/>
    <cellStyle name="Output 8 6 5 2 2" xfId="19629" xr:uid="{00000000-0005-0000-0000-0000364C0000}"/>
    <cellStyle name="Output 8 6 5 3" xfId="19630" xr:uid="{00000000-0005-0000-0000-0000374C0000}"/>
    <cellStyle name="Output 8 6 5 3 2" xfId="19631" xr:uid="{00000000-0005-0000-0000-0000384C0000}"/>
    <cellStyle name="Output 8 6 5 4" xfId="19632" xr:uid="{00000000-0005-0000-0000-0000394C0000}"/>
    <cellStyle name="Output 8 6 5 4 2" xfId="19633" xr:uid="{00000000-0005-0000-0000-00003A4C0000}"/>
    <cellStyle name="Output 8 6 5 5" xfId="19634" xr:uid="{00000000-0005-0000-0000-00003B4C0000}"/>
    <cellStyle name="Output 8 6 5 5 2" xfId="19635" xr:uid="{00000000-0005-0000-0000-00003C4C0000}"/>
    <cellStyle name="Output 8 6 5 6" xfId="19636" xr:uid="{00000000-0005-0000-0000-00003D4C0000}"/>
    <cellStyle name="Output 8 6 5 6 2" xfId="19637" xr:uid="{00000000-0005-0000-0000-00003E4C0000}"/>
    <cellStyle name="Output 8 6 5 7" xfId="19638" xr:uid="{00000000-0005-0000-0000-00003F4C0000}"/>
    <cellStyle name="Output 8 6 5 7 2" xfId="19639" xr:uid="{00000000-0005-0000-0000-0000404C0000}"/>
    <cellStyle name="Output 8 6 5 8" xfId="19640" xr:uid="{00000000-0005-0000-0000-0000414C0000}"/>
    <cellStyle name="Output 8 6 5 8 2" xfId="19641" xr:uid="{00000000-0005-0000-0000-0000424C0000}"/>
    <cellStyle name="Output 8 6 5 9" xfId="19642" xr:uid="{00000000-0005-0000-0000-0000434C0000}"/>
    <cellStyle name="Output 8 6 5 9 2" xfId="19643" xr:uid="{00000000-0005-0000-0000-0000444C0000}"/>
    <cellStyle name="Output 8 6 6" xfId="19644" xr:uid="{00000000-0005-0000-0000-0000454C0000}"/>
    <cellStyle name="Output 8 6 6 2" xfId="19645" xr:uid="{00000000-0005-0000-0000-0000464C0000}"/>
    <cellStyle name="Output 8 6 7" xfId="19646" xr:uid="{00000000-0005-0000-0000-0000474C0000}"/>
    <cellStyle name="Output 8 6 7 2" xfId="19647" xr:uid="{00000000-0005-0000-0000-0000484C0000}"/>
    <cellStyle name="Output 8 6 8" xfId="19648" xr:uid="{00000000-0005-0000-0000-0000494C0000}"/>
    <cellStyle name="Output 8 6 8 2" xfId="19649" xr:uid="{00000000-0005-0000-0000-00004A4C0000}"/>
    <cellStyle name="Output 8 6 9" xfId="19650" xr:uid="{00000000-0005-0000-0000-00004B4C0000}"/>
    <cellStyle name="Output 8 6 9 2" xfId="19651" xr:uid="{00000000-0005-0000-0000-00004C4C0000}"/>
    <cellStyle name="Output 8 7" xfId="19652" xr:uid="{00000000-0005-0000-0000-00004D4C0000}"/>
    <cellStyle name="Output 8 7 10" xfId="19653" xr:uid="{00000000-0005-0000-0000-00004E4C0000}"/>
    <cellStyle name="Output 8 7 10 2" xfId="19654" xr:uid="{00000000-0005-0000-0000-00004F4C0000}"/>
    <cellStyle name="Output 8 7 11" xfId="19655" xr:uid="{00000000-0005-0000-0000-0000504C0000}"/>
    <cellStyle name="Output 8 7 11 2" xfId="19656" xr:uid="{00000000-0005-0000-0000-0000514C0000}"/>
    <cellStyle name="Output 8 7 12" xfId="19657" xr:uid="{00000000-0005-0000-0000-0000524C0000}"/>
    <cellStyle name="Output 8 7 12 2" xfId="19658" xr:uid="{00000000-0005-0000-0000-0000534C0000}"/>
    <cellStyle name="Output 8 7 13" xfId="19659" xr:uid="{00000000-0005-0000-0000-0000544C0000}"/>
    <cellStyle name="Output 8 7 13 2" xfId="19660" xr:uid="{00000000-0005-0000-0000-0000554C0000}"/>
    <cellStyle name="Output 8 7 14" xfId="19661" xr:uid="{00000000-0005-0000-0000-0000564C0000}"/>
    <cellStyle name="Output 8 7 14 2" xfId="19662" xr:uid="{00000000-0005-0000-0000-0000574C0000}"/>
    <cellStyle name="Output 8 7 15" xfId="19663" xr:uid="{00000000-0005-0000-0000-0000584C0000}"/>
    <cellStyle name="Output 8 7 15 2" xfId="19664" xr:uid="{00000000-0005-0000-0000-0000594C0000}"/>
    <cellStyle name="Output 8 7 16" xfId="19665" xr:uid="{00000000-0005-0000-0000-00005A4C0000}"/>
    <cellStyle name="Output 8 7 16 2" xfId="19666" xr:uid="{00000000-0005-0000-0000-00005B4C0000}"/>
    <cellStyle name="Output 8 7 17" xfId="19667" xr:uid="{00000000-0005-0000-0000-00005C4C0000}"/>
    <cellStyle name="Output 8 7 17 2" xfId="19668" xr:uid="{00000000-0005-0000-0000-00005D4C0000}"/>
    <cellStyle name="Output 8 7 18" xfId="19669" xr:uid="{00000000-0005-0000-0000-00005E4C0000}"/>
    <cellStyle name="Output 8 7 18 2" xfId="19670" xr:uid="{00000000-0005-0000-0000-00005F4C0000}"/>
    <cellStyle name="Output 8 7 19" xfId="19671" xr:uid="{00000000-0005-0000-0000-0000604C0000}"/>
    <cellStyle name="Output 8 7 2" xfId="19672" xr:uid="{00000000-0005-0000-0000-0000614C0000}"/>
    <cellStyle name="Output 8 7 2 10" xfId="19673" xr:uid="{00000000-0005-0000-0000-0000624C0000}"/>
    <cellStyle name="Output 8 7 2 10 2" xfId="19674" xr:uid="{00000000-0005-0000-0000-0000634C0000}"/>
    <cellStyle name="Output 8 7 2 11" xfId="19675" xr:uid="{00000000-0005-0000-0000-0000644C0000}"/>
    <cellStyle name="Output 8 7 2 11 2" xfId="19676" xr:uid="{00000000-0005-0000-0000-0000654C0000}"/>
    <cellStyle name="Output 8 7 2 12" xfId="19677" xr:uid="{00000000-0005-0000-0000-0000664C0000}"/>
    <cellStyle name="Output 8 7 2 12 2" xfId="19678" xr:uid="{00000000-0005-0000-0000-0000674C0000}"/>
    <cellStyle name="Output 8 7 2 13" xfId="19679" xr:uid="{00000000-0005-0000-0000-0000684C0000}"/>
    <cellStyle name="Output 8 7 2 13 2" xfId="19680" xr:uid="{00000000-0005-0000-0000-0000694C0000}"/>
    <cellStyle name="Output 8 7 2 14" xfId="19681" xr:uid="{00000000-0005-0000-0000-00006A4C0000}"/>
    <cellStyle name="Output 8 7 2 14 2" xfId="19682" xr:uid="{00000000-0005-0000-0000-00006B4C0000}"/>
    <cellStyle name="Output 8 7 2 15" xfId="19683" xr:uid="{00000000-0005-0000-0000-00006C4C0000}"/>
    <cellStyle name="Output 8 7 2 15 2" xfId="19684" xr:uid="{00000000-0005-0000-0000-00006D4C0000}"/>
    <cellStyle name="Output 8 7 2 16" xfId="19685" xr:uid="{00000000-0005-0000-0000-00006E4C0000}"/>
    <cellStyle name="Output 8 7 2 16 2" xfId="19686" xr:uid="{00000000-0005-0000-0000-00006F4C0000}"/>
    <cellStyle name="Output 8 7 2 17" xfId="19687" xr:uid="{00000000-0005-0000-0000-0000704C0000}"/>
    <cellStyle name="Output 8 7 2 17 2" xfId="19688" xr:uid="{00000000-0005-0000-0000-0000714C0000}"/>
    <cellStyle name="Output 8 7 2 18" xfId="19689" xr:uid="{00000000-0005-0000-0000-0000724C0000}"/>
    <cellStyle name="Output 8 7 2 2" xfId="19690" xr:uid="{00000000-0005-0000-0000-0000734C0000}"/>
    <cellStyle name="Output 8 7 2 2 2" xfId="19691" xr:uid="{00000000-0005-0000-0000-0000744C0000}"/>
    <cellStyle name="Output 8 7 2 3" xfId="19692" xr:uid="{00000000-0005-0000-0000-0000754C0000}"/>
    <cellStyle name="Output 8 7 2 3 2" xfId="19693" xr:uid="{00000000-0005-0000-0000-0000764C0000}"/>
    <cellStyle name="Output 8 7 2 4" xfId="19694" xr:uid="{00000000-0005-0000-0000-0000774C0000}"/>
    <cellStyle name="Output 8 7 2 4 2" xfId="19695" xr:uid="{00000000-0005-0000-0000-0000784C0000}"/>
    <cellStyle name="Output 8 7 2 5" xfId="19696" xr:uid="{00000000-0005-0000-0000-0000794C0000}"/>
    <cellStyle name="Output 8 7 2 5 2" xfId="19697" xr:uid="{00000000-0005-0000-0000-00007A4C0000}"/>
    <cellStyle name="Output 8 7 2 6" xfId="19698" xr:uid="{00000000-0005-0000-0000-00007B4C0000}"/>
    <cellStyle name="Output 8 7 2 6 2" xfId="19699" xr:uid="{00000000-0005-0000-0000-00007C4C0000}"/>
    <cellStyle name="Output 8 7 2 7" xfId="19700" xr:uid="{00000000-0005-0000-0000-00007D4C0000}"/>
    <cellStyle name="Output 8 7 2 7 2" xfId="19701" xr:uid="{00000000-0005-0000-0000-00007E4C0000}"/>
    <cellStyle name="Output 8 7 2 8" xfId="19702" xr:uid="{00000000-0005-0000-0000-00007F4C0000}"/>
    <cellStyle name="Output 8 7 2 8 2" xfId="19703" xr:uid="{00000000-0005-0000-0000-0000804C0000}"/>
    <cellStyle name="Output 8 7 2 9" xfId="19704" xr:uid="{00000000-0005-0000-0000-0000814C0000}"/>
    <cellStyle name="Output 8 7 2 9 2" xfId="19705" xr:uid="{00000000-0005-0000-0000-0000824C0000}"/>
    <cellStyle name="Output 8 7 3" xfId="19706" xr:uid="{00000000-0005-0000-0000-0000834C0000}"/>
    <cellStyle name="Output 8 7 3 10" xfId="19707" xr:uid="{00000000-0005-0000-0000-0000844C0000}"/>
    <cellStyle name="Output 8 7 3 10 2" xfId="19708" xr:uid="{00000000-0005-0000-0000-0000854C0000}"/>
    <cellStyle name="Output 8 7 3 11" xfId="19709" xr:uid="{00000000-0005-0000-0000-0000864C0000}"/>
    <cellStyle name="Output 8 7 3 11 2" xfId="19710" xr:uid="{00000000-0005-0000-0000-0000874C0000}"/>
    <cellStyle name="Output 8 7 3 12" xfId="19711" xr:uid="{00000000-0005-0000-0000-0000884C0000}"/>
    <cellStyle name="Output 8 7 3 12 2" xfId="19712" xr:uid="{00000000-0005-0000-0000-0000894C0000}"/>
    <cellStyle name="Output 8 7 3 13" xfId="19713" xr:uid="{00000000-0005-0000-0000-00008A4C0000}"/>
    <cellStyle name="Output 8 7 3 13 2" xfId="19714" xr:uid="{00000000-0005-0000-0000-00008B4C0000}"/>
    <cellStyle name="Output 8 7 3 14" xfId="19715" xr:uid="{00000000-0005-0000-0000-00008C4C0000}"/>
    <cellStyle name="Output 8 7 3 14 2" xfId="19716" xr:uid="{00000000-0005-0000-0000-00008D4C0000}"/>
    <cellStyle name="Output 8 7 3 15" xfId="19717" xr:uid="{00000000-0005-0000-0000-00008E4C0000}"/>
    <cellStyle name="Output 8 7 3 15 2" xfId="19718" xr:uid="{00000000-0005-0000-0000-00008F4C0000}"/>
    <cellStyle name="Output 8 7 3 16" xfId="19719" xr:uid="{00000000-0005-0000-0000-0000904C0000}"/>
    <cellStyle name="Output 8 7 3 2" xfId="19720" xr:uid="{00000000-0005-0000-0000-0000914C0000}"/>
    <cellStyle name="Output 8 7 3 2 2" xfId="19721" xr:uid="{00000000-0005-0000-0000-0000924C0000}"/>
    <cellStyle name="Output 8 7 3 3" xfId="19722" xr:uid="{00000000-0005-0000-0000-0000934C0000}"/>
    <cellStyle name="Output 8 7 3 3 2" xfId="19723" xr:uid="{00000000-0005-0000-0000-0000944C0000}"/>
    <cellStyle name="Output 8 7 3 4" xfId="19724" xr:uid="{00000000-0005-0000-0000-0000954C0000}"/>
    <cellStyle name="Output 8 7 3 4 2" xfId="19725" xr:uid="{00000000-0005-0000-0000-0000964C0000}"/>
    <cellStyle name="Output 8 7 3 5" xfId="19726" xr:uid="{00000000-0005-0000-0000-0000974C0000}"/>
    <cellStyle name="Output 8 7 3 5 2" xfId="19727" xr:uid="{00000000-0005-0000-0000-0000984C0000}"/>
    <cellStyle name="Output 8 7 3 6" xfId="19728" xr:uid="{00000000-0005-0000-0000-0000994C0000}"/>
    <cellStyle name="Output 8 7 3 6 2" xfId="19729" xr:uid="{00000000-0005-0000-0000-00009A4C0000}"/>
    <cellStyle name="Output 8 7 3 7" xfId="19730" xr:uid="{00000000-0005-0000-0000-00009B4C0000}"/>
    <cellStyle name="Output 8 7 3 7 2" xfId="19731" xr:uid="{00000000-0005-0000-0000-00009C4C0000}"/>
    <cellStyle name="Output 8 7 3 8" xfId="19732" xr:uid="{00000000-0005-0000-0000-00009D4C0000}"/>
    <cellStyle name="Output 8 7 3 8 2" xfId="19733" xr:uid="{00000000-0005-0000-0000-00009E4C0000}"/>
    <cellStyle name="Output 8 7 3 9" xfId="19734" xr:uid="{00000000-0005-0000-0000-00009F4C0000}"/>
    <cellStyle name="Output 8 7 3 9 2" xfId="19735" xr:uid="{00000000-0005-0000-0000-0000A04C0000}"/>
    <cellStyle name="Output 8 7 4" xfId="19736" xr:uid="{00000000-0005-0000-0000-0000A14C0000}"/>
    <cellStyle name="Output 8 7 4 10" xfId="19737" xr:uid="{00000000-0005-0000-0000-0000A24C0000}"/>
    <cellStyle name="Output 8 7 4 10 2" xfId="19738" xr:uid="{00000000-0005-0000-0000-0000A34C0000}"/>
    <cellStyle name="Output 8 7 4 11" xfId="19739" xr:uid="{00000000-0005-0000-0000-0000A44C0000}"/>
    <cellStyle name="Output 8 7 4 11 2" xfId="19740" xr:uid="{00000000-0005-0000-0000-0000A54C0000}"/>
    <cellStyle name="Output 8 7 4 12" xfId="19741" xr:uid="{00000000-0005-0000-0000-0000A64C0000}"/>
    <cellStyle name="Output 8 7 4 12 2" xfId="19742" xr:uid="{00000000-0005-0000-0000-0000A74C0000}"/>
    <cellStyle name="Output 8 7 4 13" xfId="19743" xr:uid="{00000000-0005-0000-0000-0000A84C0000}"/>
    <cellStyle name="Output 8 7 4 13 2" xfId="19744" xr:uid="{00000000-0005-0000-0000-0000A94C0000}"/>
    <cellStyle name="Output 8 7 4 14" xfId="19745" xr:uid="{00000000-0005-0000-0000-0000AA4C0000}"/>
    <cellStyle name="Output 8 7 4 14 2" xfId="19746" xr:uid="{00000000-0005-0000-0000-0000AB4C0000}"/>
    <cellStyle name="Output 8 7 4 15" xfId="19747" xr:uid="{00000000-0005-0000-0000-0000AC4C0000}"/>
    <cellStyle name="Output 8 7 4 15 2" xfId="19748" xr:uid="{00000000-0005-0000-0000-0000AD4C0000}"/>
    <cellStyle name="Output 8 7 4 16" xfId="19749" xr:uid="{00000000-0005-0000-0000-0000AE4C0000}"/>
    <cellStyle name="Output 8 7 4 2" xfId="19750" xr:uid="{00000000-0005-0000-0000-0000AF4C0000}"/>
    <cellStyle name="Output 8 7 4 2 2" xfId="19751" xr:uid="{00000000-0005-0000-0000-0000B04C0000}"/>
    <cellStyle name="Output 8 7 4 3" xfId="19752" xr:uid="{00000000-0005-0000-0000-0000B14C0000}"/>
    <cellStyle name="Output 8 7 4 3 2" xfId="19753" xr:uid="{00000000-0005-0000-0000-0000B24C0000}"/>
    <cellStyle name="Output 8 7 4 4" xfId="19754" xr:uid="{00000000-0005-0000-0000-0000B34C0000}"/>
    <cellStyle name="Output 8 7 4 4 2" xfId="19755" xr:uid="{00000000-0005-0000-0000-0000B44C0000}"/>
    <cellStyle name="Output 8 7 4 5" xfId="19756" xr:uid="{00000000-0005-0000-0000-0000B54C0000}"/>
    <cellStyle name="Output 8 7 4 5 2" xfId="19757" xr:uid="{00000000-0005-0000-0000-0000B64C0000}"/>
    <cellStyle name="Output 8 7 4 6" xfId="19758" xr:uid="{00000000-0005-0000-0000-0000B74C0000}"/>
    <cellStyle name="Output 8 7 4 6 2" xfId="19759" xr:uid="{00000000-0005-0000-0000-0000B84C0000}"/>
    <cellStyle name="Output 8 7 4 7" xfId="19760" xr:uid="{00000000-0005-0000-0000-0000B94C0000}"/>
    <cellStyle name="Output 8 7 4 7 2" xfId="19761" xr:uid="{00000000-0005-0000-0000-0000BA4C0000}"/>
    <cellStyle name="Output 8 7 4 8" xfId="19762" xr:uid="{00000000-0005-0000-0000-0000BB4C0000}"/>
    <cellStyle name="Output 8 7 4 8 2" xfId="19763" xr:uid="{00000000-0005-0000-0000-0000BC4C0000}"/>
    <cellStyle name="Output 8 7 4 9" xfId="19764" xr:uid="{00000000-0005-0000-0000-0000BD4C0000}"/>
    <cellStyle name="Output 8 7 4 9 2" xfId="19765" xr:uid="{00000000-0005-0000-0000-0000BE4C0000}"/>
    <cellStyle name="Output 8 7 5" xfId="19766" xr:uid="{00000000-0005-0000-0000-0000BF4C0000}"/>
    <cellStyle name="Output 8 7 5 10" xfId="19767" xr:uid="{00000000-0005-0000-0000-0000C04C0000}"/>
    <cellStyle name="Output 8 7 5 10 2" xfId="19768" xr:uid="{00000000-0005-0000-0000-0000C14C0000}"/>
    <cellStyle name="Output 8 7 5 11" xfId="19769" xr:uid="{00000000-0005-0000-0000-0000C24C0000}"/>
    <cellStyle name="Output 8 7 5 11 2" xfId="19770" xr:uid="{00000000-0005-0000-0000-0000C34C0000}"/>
    <cellStyle name="Output 8 7 5 12" xfId="19771" xr:uid="{00000000-0005-0000-0000-0000C44C0000}"/>
    <cellStyle name="Output 8 7 5 12 2" xfId="19772" xr:uid="{00000000-0005-0000-0000-0000C54C0000}"/>
    <cellStyle name="Output 8 7 5 13" xfId="19773" xr:uid="{00000000-0005-0000-0000-0000C64C0000}"/>
    <cellStyle name="Output 8 7 5 13 2" xfId="19774" xr:uid="{00000000-0005-0000-0000-0000C74C0000}"/>
    <cellStyle name="Output 8 7 5 14" xfId="19775" xr:uid="{00000000-0005-0000-0000-0000C84C0000}"/>
    <cellStyle name="Output 8 7 5 14 2" xfId="19776" xr:uid="{00000000-0005-0000-0000-0000C94C0000}"/>
    <cellStyle name="Output 8 7 5 15" xfId="19777" xr:uid="{00000000-0005-0000-0000-0000CA4C0000}"/>
    <cellStyle name="Output 8 7 5 2" xfId="19778" xr:uid="{00000000-0005-0000-0000-0000CB4C0000}"/>
    <cellStyle name="Output 8 7 5 2 2" xfId="19779" xr:uid="{00000000-0005-0000-0000-0000CC4C0000}"/>
    <cellStyle name="Output 8 7 5 3" xfId="19780" xr:uid="{00000000-0005-0000-0000-0000CD4C0000}"/>
    <cellStyle name="Output 8 7 5 3 2" xfId="19781" xr:uid="{00000000-0005-0000-0000-0000CE4C0000}"/>
    <cellStyle name="Output 8 7 5 4" xfId="19782" xr:uid="{00000000-0005-0000-0000-0000CF4C0000}"/>
    <cellStyle name="Output 8 7 5 4 2" xfId="19783" xr:uid="{00000000-0005-0000-0000-0000D04C0000}"/>
    <cellStyle name="Output 8 7 5 5" xfId="19784" xr:uid="{00000000-0005-0000-0000-0000D14C0000}"/>
    <cellStyle name="Output 8 7 5 5 2" xfId="19785" xr:uid="{00000000-0005-0000-0000-0000D24C0000}"/>
    <cellStyle name="Output 8 7 5 6" xfId="19786" xr:uid="{00000000-0005-0000-0000-0000D34C0000}"/>
    <cellStyle name="Output 8 7 5 6 2" xfId="19787" xr:uid="{00000000-0005-0000-0000-0000D44C0000}"/>
    <cellStyle name="Output 8 7 5 7" xfId="19788" xr:uid="{00000000-0005-0000-0000-0000D54C0000}"/>
    <cellStyle name="Output 8 7 5 7 2" xfId="19789" xr:uid="{00000000-0005-0000-0000-0000D64C0000}"/>
    <cellStyle name="Output 8 7 5 8" xfId="19790" xr:uid="{00000000-0005-0000-0000-0000D74C0000}"/>
    <cellStyle name="Output 8 7 5 8 2" xfId="19791" xr:uid="{00000000-0005-0000-0000-0000D84C0000}"/>
    <cellStyle name="Output 8 7 5 9" xfId="19792" xr:uid="{00000000-0005-0000-0000-0000D94C0000}"/>
    <cellStyle name="Output 8 7 5 9 2" xfId="19793" xr:uid="{00000000-0005-0000-0000-0000DA4C0000}"/>
    <cellStyle name="Output 8 7 6" xfId="19794" xr:uid="{00000000-0005-0000-0000-0000DB4C0000}"/>
    <cellStyle name="Output 8 7 6 2" xfId="19795" xr:uid="{00000000-0005-0000-0000-0000DC4C0000}"/>
    <cellStyle name="Output 8 7 7" xfId="19796" xr:uid="{00000000-0005-0000-0000-0000DD4C0000}"/>
    <cellStyle name="Output 8 7 7 2" xfId="19797" xr:uid="{00000000-0005-0000-0000-0000DE4C0000}"/>
    <cellStyle name="Output 8 7 8" xfId="19798" xr:uid="{00000000-0005-0000-0000-0000DF4C0000}"/>
    <cellStyle name="Output 8 7 8 2" xfId="19799" xr:uid="{00000000-0005-0000-0000-0000E04C0000}"/>
    <cellStyle name="Output 8 7 9" xfId="19800" xr:uid="{00000000-0005-0000-0000-0000E14C0000}"/>
    <cellStyle name="Output 8 7 9 2" xfId="19801" xr:uid="{00000000-0005-0000-0000-0000E24C0000}"/>
    <cellStyle name="Output 8 8" xfId="19802" xr:uid="{00000000-0005-0000-0000-0000E34C0000}"/>
    <cellStyle name="Output 8 8 10" xfId="19803" xr:uid="{00000000-0005-0000-0000-0000E44C0000}"/>
    <cellStyle name="Output 8 8 10 2" xfId="19804" xr:uid="{00000000-0005-0000-0000-0000E54C0000}"/>
    <cellStyle name="Output 8 8 11" xfId="19805" xr:uid="{00000000-0005-0000-0000-0000E64C0000}"/>
    <cellStyle name="Output 8 8 11 2" xfId="19806" xr:uid="{00000000-0005-0000-0000-0000E74C0000}"/>
    <cellStyle name="Output 8 8 12" xfId="19807" xr:uid="{00000000-0005-0000-0000-0000E84C0000}"/>
    <cellStyle name="Output 8 8 12 2" xfId="19808" xr:uid="{00000000-0005-0000-0000-0000E94C0000}"/>
    <cellStyle name="Output 8 8 13" xfId="19809" xr:uid="{00000000-0005-0000-0000-0000EA4C0000}"/>
    <cellStyle name="Output 8 8 13 2" xfId="19810" xr:uid="{00000000-0005-0000-0000-0000EB4C0000}"/>
    <cellStyle name="Output 8 8 14" xfId="19811" xr:uid="{00000000-0005-0000-0000-0000EC4C0000}"/>
    <cellStyle name="Output 8 8 14 2" xfId="19812" xr:uid="{00000000-0005-0000-0000-0000ED4C0000}"/>
    <cellStyle name="Output 8 8 15" xfId="19813" xr:uid="{00000000-0005-0000-0000-0000EE4C0000}"/>
    <cellStyle name="Output 8 8 15 2" xfId="19814" xr:uid="{00000000-0005-0000-0000-0000EF4C0000}"/>
    <cellStyle name="Output 8 8 16" xfId="19815" xr:uid="{00000000-0005-0000-0000-0000F04C0000}"/>
    <cellStyle name="Output 8 8 16 2" xfId="19816" xr:uid="{00000000-0005-0000-0000-0000F14C0000}"/>
    <cellStyle name="Output 8 8 17" xfId="19817" xr:uid="{00000000-0005-0000-0000-0000F24C0000}"/>
    <cellStyle name="Output 8 8 17 2" xfId="19818" xr:uid="{00000000-0005-0000-0000-0000F34C0000}"/>
    <cellStyle name="Output 8 8 18" xfId="19819" xr:uid="{00000000-0005-0000-0000-0000F44C0000}"/>
    <cellStyle name="Output 8 8 2" xfId="19820" xr:uid="{00000000-0005-0000-0000-0000F54C0000}"/>
    <cellStyle name="Output 8 8 2 10" xfId="19821" xr:uid="{00000000-0005-0000-0000-0000F64C0000}"/>
    <cellStyle name="Output 8 8 2 10 2" xfId="19822" xr:uid="{00000000-0005-0000-0000-0000F74C0000}"/>
    <cellStyle name="Output 8 8 2 11" xfId="19823" xr:uid="{00000000-0005-0000-0000-0000F84C0000}"/>
    <cellStyle name="Output 8 8 2 11 2" xfId="19824" xr:uid="{00000000-0005-0000-0000-0000F94C0000}"/>
    <cellStyle name="Output 8 8 2 12" xfId="19825" xr:uid="{00000000-0005-0000-0000-0000FA4C0000}"/>
    <cellStyle name="Output 8 8 2 12 2" xfId="19826" xr:uid="{00000000-0005-0000-0000-0000FB4C0000}"/>
    <cellStyle name="Output 8 8 2 13" xfId="19827" xr:uid="{00000000-0005-0000-0000-0000FC4C0000}"/>
    <cellStyle name="Output 8 8 2 13 2" xfId="19828" xr:uid="{00000000-0005-0000-0000-0000FD4C0000}"/>
    <cellStyle name="Output 8 8 2 14" xfId="19829" xr:uid="{00000000-0005-0000-0000-0000FE4C0000}"/>
    <cellStyle name="Output 8 8 2 14 2" xfId="19830" xr:uid="{00000000-0005-0000-0000-0000FF4C0000}"/>
    <cellStyle name="Output 8 8 2 15" xfId="19831" xr:uid="{00000000-0005-0000-0000-0000004D0000}"/>
    <cellStyle name="Output 8 8 2 15 2" xfId="19832" xr:uid="{00000000-0005-0000-0000-0000014D0000}"/>
    <cellStyle name="Output 8 8 2 16" xfId="19833" xr:uid="{00000000-0005-0000-0000-0000024D0000}"/>
    <cellStyle name="Output 8 8 2 16 2" xfId="19834" xr:uid="{00000000-0005-0000-0000-0000034D0000}"/>
    <cellStyle name="Output 8 8 2 17" xfId="19835" xr:uid="{00000000-0005-0000-0000-0000044D0000}"/>
    <cellStyle name="Output 8 8 2 17 2" xfId="19836" xr:uid="{00000000-0005-0000-0000-0000054D0000}"/>
    <cellStyle name="Output 8 8 2 18" xfId="19837" xr:uid="{00000000-0005-0000-0000-0000064D0000}"/>
    <cellStyle name="Output 8 8 2 2" xfId="19838" xr:uid="{00000000-0005-0000-0000-0000074D0000}"/>
    <cellStyle name="Output 8 8 2 2 2" xfId="19839" xr:uid="{00000000-0005-0000-0000-0000084D0000}"/>
    <cellStyle name="Output 8 8 2 3" xfId="19840" xr:uid="{00000000-0005-0000-0000-0000094D0000}"/>
    <cellStyle name="Output 8 8 2 3 2" xfId="19841" xr:uid="{00000000-0005-0000-0000-00000A4D0000}"/>
    <cellStyle name="Output 8 8 2 4" xfId="19842" xr:uid="{00000000-0005-0000-0000-00000B4D0000}"/>
    <cellStyle name="Output 8 8 2 4 2" xfId="19843" xr:uid="{00000000-0005-0000-0000-00000C4D0000}"/>
    <cellStyle name="Output 8 8 2 5" xfId="19844" xr:uid="{00000000-0005-0000-0000-00000D4D0000}"/>
    <cellStyle name="Output 8 8 2 5 2" xfId="19845" xr:uid="{00000000-0005-0000-0000-00000E4D0000}"/>
    <cellStyle name="Output 8 8 2 6" xfId="19846" xr:uid="{00000000-0005-0000-0000-00000F4D0000}"/>
    <cellStyle name="Output 8 8 2 6 2" xfId="19847" xr:uid="{00000000-0005-0000-0000-0000104D0000}"/>
    <cellStyle name="Output 8 8 2 7" xfId="19848" xr:uid="{00000000-0005-0000-0000-0000114D0000}"/>
    <cellStyle name="Output 8 8 2 7 2" xfId="19849" xr:uid="{00000000-0005-0000-0000-0000124D0000}"/>
    <cellStyle name="Output 8 8 2 8" xfId="19850" xr:uid="{00000000-0005-0000-0000-0000134D0000}"/>
    <cellStyle name="Output 8 8 2 8 2" xfId="19851" xr:uid="{00000000-0005-0000-0000-0000144D0000}"/>
    <cellStyle name="Output 8 8 2 9" xfId="19852" xr:uid="{00000000-0005-0000-0000-0000154D0000}"/>
    <cellStyle name="Output 8 8 2 9 2" xfId="19853" xr:uid="{00000000-0005-0000-0000-0000164D0000}"/>
    <cellStyle name="Output 8 8 3" xfId="19854" xr:uid="{00000000-0005-0000-0000-0000174D0000}"/>
    <cellStyle name="Output 8 8 3 10" xfId="19855" xr:uid="{00000000-0005-0000-0000-0000184D0000}"/>
    <cellStyle name="Output 8 8 3 10 2" xfId="19856" xr:uid="{00000000-0005-0000-0000-0000194D0000}"/>
    <cellStyle name="Output 8 8 3 11" xfId="19857" xr:uid="{00000000-0005-0000-0000-00001A4D0000}"/>
    <cellStyle name="Output 8 8 3 11 2" xfId="19858" xr:uid="{00000000-0005-0000-0000-00001B4D0000}"/>
    <cellStyle name="Output 8 8 3 12" xfId="19859" xr:uid="{00000000-0005-0000-0000-00001C4D0000}"/>
    <cellStyle name="Output 8 8 3 12 2" xfId="19860" xr:uid="{00000000-0005-0000-0000-00001D4D0000}"/>
    <cellStyle name="Output 8 8 3 13" xfId="19861" xr:uid="{00000000-0005-0000-0000-00001E4D0000}"/>
    <cellStyle name="Output 8 8 3 13 2" xfId="19862" xr:uid="{00000000-0005-0000-0000-00001F4D0000}"/>
    <cellStyle name="Output 8 8 3 14" xfId="19863" xr:uid="{00000000-0005-0000-0000-0000204D0000}"/>
    <cellStyle name="Output 8 8 3 14 2" xfId="19864" xr:uid="{00000000-0005-0000-0000-0000214D0000}"/>
    <cellStyle name="Output 8 8 3 15" xfId="19865" xr:uid="{00000000-0005-0000-0000-0000224D0000}"/>
    <cellStyle name="Output 8 8 3 15 2" xfId="19866" xr:uid="{00000000-0005-0000-0000-0000234D0000}"/>
    <cellStyle name="Output 8 8 3 16" xfId="19867" xr:uid="{00000000-0005-0000-0000-0000244D0000}"/>
    <cellStyle name="Output 8 8 3 2" xfId="19868" xr:uid="{00000000-0005-0000-0000-0000254D0000}"/>
    <cellStyle name="Output 8 8 3 2 2" xfId="19869" xr:uid="{00000000-0005-0000-0000-0000264D0000}"/>
    <cellStyle name="Output 8 8 3 3" xfId="19870" xr:uid="{00000000-0005-0000-0000-0000274D0000}"/>
    <cellStyle name="Output 8 8 3 3 2" xfId="19871" xr:uid="{00000000-0005-0000-0000-0000284D0000}"/>
    <cellStyle name="Output 8 8 3 4" xfId="19872" xr:uid="{00000000-0005-0000-0000-0000294D0000}"/>
    <cellStyle name="Output 8 8 3 4 2" xfId="19873" xr:uid="{00000000-0005-0000-0000-00002A4D0000}"/>
    <cellStyle name="Output 8 8 3 5" xfId="19874" xr:uid="{00000000-0005-0000-0000-00002B4D0000}"/>
    <cellStyle name="Output 8 8 3 5 2" xfId="19875" xr:uid="{00000000-0005-0000-0000-00002C4D0000}"/>
    <cellStyle name="Output 8 8 3 6" xfId="19876" xr:uid="{00000000-0005-0000-0000-00002D4D0000}"/>
    <cellStyle name="Output 8 8 3 6 2" xfId="19877" xr:uid="{00000000-0005-0000-0000-00002E4D0000}"/>
    <cellStyle name="Output 8 8 3 7" xfId="19878" xr:uid="{00000000-0005-0000-0000-00002F4D0000}"/>
    <cellStyle name="Output 8 8 3 7 2" xfId="19879" xr:uid="{00000000-0005-0000-0000-0000304D0000}"/>
    <cellStyle name="Output 8 8 3 8" xfId="19880" xr:uid="{00000000-0005-0000-0000-0000314D0000}"/>
    <cellStyle name="Output 8 8 3 8 2" xfId="19881" xr:uid="{00000000-0005-0000-0000-0000324D0000}"/>
    <cellStyle name="Output 8 8 3 9" xfId="19882" xr:uid="{00000000-0005-0000-0000-0000334D0000}"/>
    <cellStyle name="Output 8 8 3 9 2" xfId="19883" xr:uid="{00000000-0005-0000-0000-0000344D0000}"/>
    <cellStyle name="Output 8 8 4" xfId="19884" xr:uid="{00000000-0005-0000-0000-0000354D0000}"/>
    <cellStyle name="Output 8 8 4 10" xfId="19885" xr:uid="{00000000-0005-0000-0000-0000364D0000}"/>
    <cellStyle name="Output 8 8 4 10 2" xfId="19886" xr:uid="{00000000-0005-0000-0000-0000374D0000}"/>
    <cellStyle name="Output 8 8 4 11" xfId="19887" xr:uid="{00000000-0005-0000-0000-0000384D0000}"/>
    <cellStyle name="Output 8 8 4 11 2" xfId="19888" xr:uid="{00000000-0005-0000-0000-0000394D0000}"/>
    <cellStyle name="Output 8 8 4 12" xfId="19889" xr:uid="{00000000-0005-0000-0000-00003A4D0000}"/>
    <cellStyle name="Output 8 8 4 12 2" xfId="19890" xr:uid="{00000000-0005-0000-0000-00003B4D0000}"/>
    <cellStyle name="Output 8 8 4 13" xfId="19891" xr:uid="{00000000-0005-0000-0000-00003C4D0000}"/>
    <cellStyle name="Output 8 8 4 13 2" xfId="19892" xr:uid="{00000000-0005-0000-0000-00003D4D0000}"/>
    <cellStyle name="Output 8 8 4 14" xfId="19893" xr:uid="{00000000-0005-0000-0000-00003E4D0000}"/>
    <cellStyle name="Output 8 8 4 14 2" xfId="19894" xr:uid="{00000000-0005-0000-0000-00003F4D0000}"/>
    <cellStyle name="Output 8 8 4 15" xfId="19895" xr:uid="{00000000-0005-0000-0000-0000404D0000}"/>
    <cellStyle name="Output 8 8 4 15 2" xfId="19896" xr:uid="{00000000-0005-0000-0000-0000414D0000}"/>
    <cellStyle name="Output 8 8 4 16" xfId="19897" xr:uid="{00000000-0005-0000-0000-0000424D0000}"/>
    <cellStyle name="Output 8 8 4 2" xfId="19898" xr:uid="{00000000-0005-0000-0000-0000434D0000}"/>
    <cellStyle name="Output 8 8 4 2 2" xfId="19899" xr:uid="{00000000-0005-0000-0000-0000444D0000}"/>
    <cellStyle name="Output 8 8 4 3" xfId="19900" xr:uid="{00000000-0005-0000-0000-0000454D0000}"/>
    <cellStyle name="Output 8 8 4 3 2" xfId="19901" xr:uid="{00000000-0005-0000-0000-0000464D0000}"/>
    <cellStyle name="Output 8 8 4 4" xfId="19902" xr:uid="{00000000-0005-0000-0000-0000474D0000}"/>
    <cellStyle name="Output 8 8 4 4 2" xfId="19903" xr:uid="{00000000-0005-0000-0000-0000484D0000}"/>
    <cellStyle name="Output 8 8 4 5" xfId="19904" xr:uid="{00000000-0005-0000-0000-0000494D0000}"/>
    <cellStyle name="Output 8 8 4 5 2" xfId="19905" xr:uid="{00000000-0005-0000-0000-00004A4D0000}"/>
    <cellStyle name="Output 8 8 4 6" xfId="19906" xr:uid="{00000000-0005-0000-0000-00004B4D0000}"/>
    <cellStyle name="Output 8 8 4 6 2" xfId="19907" xr:uid="{00000000-0005-0000-0000-00004C4D0000}"/>
    <cellStyle name="Output 8 8 4 7" xfId="19908" xr:uid="{00000000-0005-0000-0000-00004D4D0000}"/>
    <cellStyle name="Output 8 8 4 7 2" xfId="19909" xr:uid="{00000000-0005-0000-0000-00004E4D0000}"/>
    <cellStyle name="Output 8 8 4 8" xfId="19910" xr:uid="{00000000-0005-0000-0000-00004F4D0000}"/>
    <cellStyle name="Output 8 8 4 8 2" xfId="19911" xr:uid="{00000000-0005-0000-0000-0000504D0000}"/>
    <cellStyle name="Output 8 8 4 9" xfId="19912" xr:uid="{00000000-0005-0000-0000-0000514D0000}"/>
    <cellStyle name="Output 8 8 4 9 2" xfId="19913" xr:uid="{00000000-0005-0000-0000-0000524D0000}"/>
    <cellStyle name="Output 8 8 5" xfId="19914" xr:uid="{00000000-0005-0000-0000-0000534D0000}"/>
    <cellStyle name="Output 8 8 5 10" xfId="19915" xr:uid="{00000000-0005-0000-0000-0000544D0000}"/>
    <cellStyle name="Output 8 8 5 10 2" xfId="19916" xr:uid="{00000000-0005-0000-0000-0000554D0000}"/>
    <cellStyle name="Output 8 8 5 11" xfId="19917" xr:uid="{00000000-0005-0000-0000-0000564D0000}"/>
    <cellStyle name="Output 8 8 5 11 2" xfId="19918" xr:uid="{00000000-0005-0000-0000-0000574D0000}"/>
    <cellStyle name="Output 8 8 5 12" xfId="19919" xr:uid="{00000000-0005-0000-0000-0000584D0000}"/>
    <cellStyle name="Output 8 8 5 12 2" xfId="19920" xr:uid="{00000000-0005-0000-0000-0000594D0000}"/>
    <cellStyle name="Output 8 8 5 13" xfId="19921" xr:uid="{00000000-0005-0000-0000-00005A4D0000}"/>
    <cellStyle name="Output 8 8 5 13 2" xfId="19922" xr:uid="{00000000-0005-0000-0000-00005B4D0000}"/>
    <cellStyle name="Output 8 8 5 14" xfId="19923" xr:uid="{00000000-0005-0000-0000-00005C4D0000}"/>
    <cellStyle name="Output 8 8 5 2" xfId="19924" xr:uid="{00000000-0005-0000-0000-00005D4D0000}"/>
    <cellStyle name="Output 8 8 5 2 2" xfId="19925" xr:uid="{00000000-0005-0000-0000-00005E4D0000}"/>
    <cellStyle name="Output 8 8 5 3" xfId="19926" xr:uid="{00000000-0005-0000-0000-00005F4D0000}"/>
    <cellStyle name="Output 8 8 5 3 2" xfId="19927" xr:uid="{00000000-0005-0000-0000-0000604D0000}"/>
    <cellStyle name="Output 8 8 5 4" xfId="19928" xr:uid="{00000000-0005-0000-0000-0000614D0000}"/>
    <cellStyle name="Output 8 8 5 4 2" xfId="19929" xr:uid="{00000000-0005-0000-0000-0000624D0000}"/>
    <cellStyle name="Output 8 8 5 5" xfId="19930" xr:uid="{00000000-0005-0000-0000-0000634D0000}"/>
    <cellStyle name="Output 8 8 5 5 2" xfId="19931" xr:uid="{00000000-0005-0000-0000-0000644D0000}"/>
    <cellStyle name="Output 8 8 5 6" xfId="19932" xr:uid="{00000000-0005-0000-0000-0000654D0000}"/>
    <cellStyle name="Output 8 8 5 6 2" xfId="19933" xr:uid="{00000000-0005-0000-0000-0000664D0000}"/>
    <cellStyle name="Output 8 8 5 7" xfId="19934" xr:uid="{00000000-0005-0000-0000-0000674D0000}"/>
    <cellStyle name="Output 8 8 5 7 2" xfId="19935" xr:uid="{00000000-0005-0000-0000-0000684D0000}"/>
    <cellStyle name="Output 8 8 5 8" xfId="19936" xr:uid="{00000000-0005-0000-0000-0000694D0000}"/>
    <cellStyle name="Output 8 8 5 8 2" xfId="19937" xr:uid="{00000000-0005-0000-0000-00006A4D0000}"/>
    <cellStyle name="Output 8 8 5 9" xfId="19938" xr:uid="{00000000-0005-0000-0000-00006B4D0000}"/>
    <cellStyle name="Output 8 8 5 9 2" xfId="19939" xr:uid="{00000000-0005-0000-0000-00006C4D0000}"/>
    <cellStyle name="Output 8 8 6" xfId="19940" xr:uid="{00000000-0005-0000-0000-00006D4D0000}"/>
    <cellStyle name="Output 8 8 6 2" xfId="19941" xr:uid="{00000000-0005-0000-0000-00006E4D0000}"/>
    <cellStyle name="Output 8 8 7" xfId="19942" xr:uid="{00000000-0005-0000-0000-00006F4D0000}"/>
    <cellStyle name="Output 8 8 7 2" xfId="19943" xr:uid="{00000000-0005-0000-0000-0000704D0000}"/>
    <cellStyle name="Output 8 8 8" xfId="19944" xr:uid="{00000000-0005-0000-0000-0000714D0000}"/>
    <cellStyle name="Output 8 8 8 2" xfId="19945" xr:uid="{00000000-0005-0000-0000-0000724D0000}"/>
    <cellStyle name="Output 8 8 9" xfId="19946" xr:uid="{00000000-0005-0000-0000-0000734D0000}"/>
    <cellStyle name="Output 8 8 9 2" xfId="19947" xr:uid="{00000000-0005-0000-0000-0000744D0000}"/>
    <cellStyle name="Output 8 9" xfId="19948" xr:uid="{00000000-0005-0000-0000-0000754D0000}"/>
    <cellStyle name="Output 8 9 10" xfId="19949" xr:uid="{00000000-0005-0000-0000-0000764D0000}"/>
    <cellStyle name="Output 8 9 10 2" xfId="19950" xr:uid="{00000000-0005-0000-0000-0000774D0000}"/>
    <cellStyle name="Output 8 9 11" xfId="19951" xr:uid="{00000000-0005-0000-0000-0000784D0000}"/>
    <cellStyle name="Output 8 9 11 2" xfId="19952" xr:uid="{00000000-0005-0000-0000-0000794D0000}"/>
    <cellStyle name="Output 8 9 12" xfId="19953" xr:uid="{00000000-0005-0000-0000-00007A4D0000}"/>
    <cellStyle name="Output 8 9 12 2" xfId="19954" xr:uid="{00000000-0005-0000-0000-00007B4D0000}"/>
    <cellStyle name="Output 8 9 13" xfId="19955" xr:uid="{00000000-0005-0000-0000-00007C4D0000}"/>
    <cellStyle name="Output 8 9 13 2" xfId="19956" xr:uid="{00000000-0005-0000-0000-00007D4D0000}"/>
    <cellStyle name="Output 8 9 14" xfId="19957" xr:uid="{00000000-0005-0000-0000-00007E4D0000}"/>
    <cellStyle name="Output 8 9 14 2" xfId="19958" xr:uid="{00000000-0005-0000-0000-00007F4D0000}"/>
    <cellStyle name="Output 8 9 15" xfId="19959" xr:uid="{00000000-0005-0000-0000-0000804D0000}"/>
    <cellStyle name="Output 8 9 15 2" xfId="19960" xr:uid="{00000000-0005-0000-0000-0000814D0000}"/>
    <cellStyle name="Output 8 9 16" xfId="19961" xr:uid="{00000000-0005-0000-0000-0000824D0000}"/>
    <cellStyle name="Output 8 9 16 2" xfId="19962" xr:uid="{00000000-0005-0000-0000-0000834D0000}"/>
    <cellStyle name="Output 8 9 17" xfId="19963" xr:uid="{00000000-0005-0000-0000-0000844D0000}"/>
    <cellStyle name="Output 8 9 17 2" xfId="19964" xr:uid="{00000000-0005-0000-0000-0000854D0000}"/>
    <cellStyle name="Output 8 9 18" xfId="19965" xr:uid="{00000000-0005-0000-0000-0000864D0000}"/>
    <cellStyle name="Output 8 9 2" xfId="19966" xr:uid="{00000000-0005-0000-0000-0000874D0000}"/>
    <cellStyle name="Output 8 9 2 10" xfId="19967" xr:uid="{00000000-0005-0000-0000-0000884D0000}"/>
    <cellStyle name="Output 8 9 2 10 2" xfId="19968" xr:uid="{00000000-0005-0000-0000-0000894D0000}"/>
    <cellStyle name="Output 8 9 2 11" xfId="19969" xr:uid="{00000000-0005-0000-0000-00008A4D0000}"/>
    <cellStyle name="Output 8 9 2 11 2" xfId="19970" xr:uid="{00000000-0005-0000-0000-00008B4D0000}"/>
    <cellStyle name="Output 8 9 2 12" xfId="19971" xr:uid="{00000000-0005-0000-0000-00008C4D0000}"/>
    <cellStyle name="Output 8 9 2 12 2" xfId="19972" xr:uid="{00000000-0005-0000-0000-00008D4D0000}"/>
    <cellStyle name="Output 8 9 2 13" xfId="19973" xr:uid="{00000000-0005-0000-0000-00008E4D0000}"/>
    <cellStyle name="Output 8 9 2 13 2" xfId="19974" xr:uid="{00000000-0005-0000-0000-00008F4D0000}"/>
    <cellStyle name="Output 8 9 2 14" xfId="19975" xr:uid="{00000000-0005-0000-0000-0000904D0000}"/>
    <cellStyle name="Output 8 9 2 14 2" xfId="19976" xr:uid="{00000000-0005-0000-0000-0000914D0000}"/>
    <cellStyle name="Output 8 9 2 15" xfId="19977" xr:uid="{00000000-0005-0000-0000-0000924D0000}"/>
    <cellStyle name="Output 8 9 2 15 2" xfId="19978" xr:uid="{00000000-0005-0000-0000-0000934D0000}"/>
    <cellStyle name="Output 8 9 2 16" xfId="19979" xr:uid="{00000000-0005-0000-0000-0000944D0000}"/>
    <cellStyle name="Output 8 9 2 16 2" xfId="19980" xr:uid="{00000000-0005-0000-0000-0000954D0000}"/>
    <cellStyle name="Output 8 9 2 17" xfId="19981" xr:uid="{00000000-0005-0000-0000-0000964D0000}"/>
    <cellStyle name="Output 8 9 2 17 2" xfId="19982" xr:uid="{00000000-0005-0000-0000-0000974D0000}"/>
    <cellStyle name="Output 8 9 2 18" xfId="19983" xr:uid="{00000000-0005-0000-0000-0000984D0000}"/>
    <cellStyle name="Output 8 9 2 2" xfId="19984" xr:uid="{00000000-0005-0000-0000-0000994D0000}"/>
    <cellStyle name="Output 8 9 2 2 2" xfId="19985" xr:uid="{00000000-0005-0000-0000-00009A4D0000}"/>
    <cellStyle name="Output 8 9 2 3" xfId="19986" xr:uid="{00000000-0005-0000-0000-00009B4D0000}"/>
    <cellStyle name="Output 8 9 2 3 2" xfId="19987" xr:uid="{00000000-0005-0000-0000-00009C4D0000}"/>
    <cellStyle name="Output 8 9 2 4" xfId="19988" xr:uid="{00000000-0005-0000-0000-00009D4D0000}"/>
    <cellStyle name="Output 8 9 2 4 2" xfId="19989" xr:uid="{00000000-0005-0000-0000-00009E4D0000}"/>
    <cellStyle name="Output 8 9 2 5" xfId="19990" xr:uid="{00000000-0005-0000-0000-00009F4D0000}"/>
    <cellStyle name="Output 8 9 2 5 2" xfId="19991" xr:uid="{00000000-0005-0000-0000-0000A04D0000}"/>
    <cellStyle name="Output 8 9 2 6" xfId="19992" xr:uid="{00000000-0005-0000-0000-0000A14D0000}"/>
    <cellStyle name="Output 8 9 2 6 2" xfId="19993" xr:uid="{00000000-0005-0000-0000-0000A24D0000}"/>
    <cellStyle name="Output 8 9 2 7" xfId="19994" xr:uid="{00000000-0005-0000-0000-0000A34D0000}"/>
    <cellStyle name="Output 8 9 2 7 2" xfId="19995" xr:uid="{00000000-0005-0000-0000-0000A44D0000}"/>
    <cellStyle name="Output 8 9 2 8" xfId="19996" xr:uid="{00000000-0005-0000-0000-0000A54D0000}"/>
    <cellStyle name="Output 8 9 2 8 2" xfId="19997" xr:uid="{00000000-0005-0000-0000-0000A64D0000}"/>
    <cellStyle name="Output 8 9 2 9" xfId="19998" xr:uid="{00000000-0005-0000-0000-0000A74D0000}"/>
    <cellStyle name="Output 8 9 2 9 2" xfId="19999" xr:uid="{00000000-0005-0000-0000-0000A84D0000}"/>
    <cellStyle name="Output 8 9 3" xfId="20000" xr:uid="{00000000-0005-0000-0000-0000A94D0000}"/>
    <cellStyle name="Output 8 9 3 10" xfId="20001" xr:uid="{00000000-0005-0000-0000-0000AA4D0000}"/>
    <cellStyle name="Output 8 9 3 10 2" xfId="20002" xr:uid="{00000000-0005-0000-0000-0000AB4D0000}"/>
    <cellStyle name="Output 8 9 3 11" xfId="20003" xr:uid="{00000000-0005-0000-0000-0000AC4D0000}"/>
    <cellStyle name="Output 8 9 3 11 2" xfId="20004" xr:uid="{00000000-0005-0000-0000-0000AD4D0000}"/>
    <cellStyle name="Output 8 9 3 12" xfId="20005" xr:uid="{00000000-0005-0000-0000-0000AE4D0000}"/>
    <cellStyle name="Output 8 9 3 12 2" xfId="20006" xr:uid="{00000000-0005-0000-0000-0000AF4D0000}"/>
    <cellStyle name="Output 8 9 3 13" xfId="20007" xr:uid="{00000000-0005-0000-0000-0000B04D0000}"/>
    <cellStyle name="Output 8 9 3 13 2" xfId="20008" xr:uid="{00000000-0005-0000-0000-0000B14D0000}"/>
    <cellStyle name="Output 8 9 3 14" xfId="20009" xr:uid="{00000000-0005-0000-0000-0000B24D0000}"/>
    <cellStyle name="Output 8 9 3 14 2" xfId="20010" xr:uid="{00000000-0005-0000-0000-0000B34D0000}"/>
    <cellStyle name="Output 8 9 3 15" xfId="20011" xr:uid="{00000000-0005-0000-0000-0000B44D0000}"/>
    <cellStyle name="Output 8 9 3 15 2" xfId="20012" xr:uid="{00000000-0005-0000-0000-0000B54D0000}"/>
    <cellStyle name="Output 8 9 3 16" xfId="20013" xr:uid="{00000000-0005-0000-0000-0000B64D0000}"/>
    <cellStyle name="Output 8 9 3 2" xfId="20014" xr:uid="{00000000-0005-0000-0000-0000B74D0000}"/>
    <cellStyle name="Output 8 9 3 2 2" xfId="20015" xr:uid="{00000000-0005-0000-0000-0000B84D0000}"/>
    <cellStyle name="Output 8 9 3 3" xfId="20016" xr:uid="{00000000-0005-0000-0000-0000B94D0000}"/>
    <cellStyle name="Output 8 9 3 3 2" xfId="20017" xr:uid="{00000000-0005-0000-0000-0000BA4D0000}"/>
    <cellStyle name="Output 8 9 3 4" xfId="20018" xr:uid="{00000000-0005-0000-0000-0000BB4D0000}"/>
    <cellStyle name="Output 8 9 3 4 2" xfId="20019" xr:uid="{00000000-0005-0000-0000-0000BC4D0000}"/>
    <cellStyle name="Output 8 9 3 5" xfId="20020" xr:uid="{00000000-0005-0000-0000-0000BD4D0000}"/>
    <cellStyle name="Output 8 9 3 5 2" xfId="20021" xr:uid="{00000000-0005-0000-0000-0000BE4D0000}"/>
    <cellStyle name="Output 8 9 3 6" xfId="20022" xr:uid="{00000000-0005-0000-0000-0000BF4D0000}"/>
    <cellStyle name="Output 8 9 3 6 2" xfId="20023" xr:uid="{00000000-0005-0000-0000-0000C04D0000}"/>
    <cellStyle name="Output 8 9 3 7" xfId="20024" xr:uid="{00000000-0005-0000-0000-0000C14D0000}"/>
    <cellStyle name="Output 8 9 3 7 2" xfId="20025" xr:uid="{00000000-0005-0000-0000-0000C24D0000}"/>
    <cellStyle name="Output 8 9 3 8" xfId="20026" xr:uid="{00000000-0005-0000-0000-0000C34D0000}"/>
    <cellStyle name="Output 8 9 3 8 2" xfId="20027" xr:uid="{00000000-0005-0000-0000-0000C44D0000}"/>
    <cellStyle name="Output 8 9 3 9" xfId="20028" xr:uid="{00000000-0005-0000-0000-0000C54D0000}"/>
    <cellStyle name="Output 8 9 3 9 2" xfId="20029" xr:uid="{00000000-0005-0000-0000-0000C64D0000}"/>
    <cellStyle name="Output 8 9 4" xfId="20030" xr:uid="{00000000-0005-0000-0000-0000C74D0000}"/>
    <cellStyle name="Output 8 9 4 10" xfId="20031" xr:uid="{00000000-0005-0000-0000-0000C84D0000}"/>
    <cellStyle name="Output 8 9 4 10 2" xfId="20032" xr:uid="{00000000-0005-0000-0000-0000C94D0000}"/>
    <cellStyle name="Output 8 9 4 11" xfId="20033" xr:uid="{00000000-0005-0000-0000-0000CA4D0000}"/>
    <cellStyle name="Output 8 9 4 11 2" xfId="20034" xr:uid="{00000000-0005-0000-0000-0000CB4D0000}"/>
    <cellStyle name="Output 8 9 4 12" xfId="20035" xr:uid="{00000000-0005-0000-0000-0000CC4D0000}"/>
    <cellStyle name="Output 8 9 4 12 2" xfId="20036" xr:uid="{00000000-0005-0000-0000-0000CD4D0000}"/>
    <cellStyle name="Output 8 9 4 13" xfId="20037" xr:uid="{00000000-0005-0000-0000-0000CE4D0000}"/>
    <cellStyle name="Output 8 9 4 13 2" xfId="20038" xr:uid="{00000000-0005-0000-0000-0000CF4D0000}"/>
    <cellStyle name="Output 8 9 4 14" xfId="20039" xr:uid="{00000000-0005-0000-0000-0000D04D0000}"/>
    <cellStyle name="Output 8 9 4 14 2" xfId="20040" xr:uid="{00000000-0005-0000-0000-0000D14D0000}"/>
    <cellStyle name="Output 8 9 4 15" xfId="20041" xr:uid="{00000000-0005-0000-0000-0000D24D0000}"/>
    <cellStyle name="Output 8 9 4 15 2" xfId="20042" xr:uid="{00000000-0005-0000-0000-0000D34D0000}"/>
    <cellStyle name="Output 8 9 4 16" xfId="20043" xr:uid="{00000000-0005-0000-0000-0000D44D0000}"/>
    <cellStyle name="Output 8 9 4 2" xfId="20044" xr:uid="{00000000-0005-0000-0000-0000D54D0000}"/>
    <cellStyle name="Output 8 9 4 2 2" xfId="20045" xr:uid="{00000000-0005-0000-0000-0000D64D0000}"/>
    <cellStyle name="Output 8 9 4 3" xfId="20046" xr:uid="{00000000-0005-0000-0000-0000D74D0000}"/>
    <cellStyle name="Output 8 9 4 3 2" xfId="20047" xr:uid="{00000000-0005-0000-0000-0000D84D0000}"/>
    <cellStyle name="Output 8 9 4 4" xfId="20048" xr:uid="{00000000-0005-0000-0000-0000D94D0000}"/>
    <cellStyle name="Output 8 9 4 4 2" xfId="20049" xr:uid="{00000000-0005-0000-0000-0000DA4D0000}"/>
    <cellStyle name="Output 8 9 4 5" xfId="20050" xr:uid="{00000000-0005-0000-0000-0000DB4D0000}"/>
    <cellStyle name="Output 8 9 4 5 2" xfId="20051" xr:uid="{00000000-0005-0000-0000-0000DC4D0000}"/>
    <cellStyle name="Output 8 9 4 6" xfId="20052" xr:uid="{00000000-0005-0000-0000-0000DD4D0000}"/>
    <cellStyle name="Output 8 9 4 6 2" xfId="20053" xr:uid="{00000000-0005-0000-0000-0000DE4D0000}"/>
    <cellStyle name="Output 8 9 4 7" xfId="20054" xr:uid="{00000000-0005-0000-0000-0000DF4D0000}"/>
    <cellStyle name="Output 8 9 4 7 2" xfId="20055" xr:uid="{00000000-0005-0000-0000-0000E04D0000}"/>
    <cellStyle name="Output 8 9 4 8" xfId="20056" xr:uid="{00000000-0005-0000-0000-0000E14D0000}"/>
    <cellStyle name="Output 8 9 4 8 2" xfId="20057" xr:uid="{00000000-0005-0000-0000-0000E24D0000}"/>
    <cellStyle name="Output 8 9 4 9" xfId="20058" xr:uid="{00000000-0005-0000-0000-0000E34D0000}"/>
    <cellStyle name="Output 8 9 4 9 2" xfId="20059" xr:uid="{00000000-0005-0000-0000-0000E44D0000}"/>
    <cellStyle name="Output 8 9 5" xfId="20060" xr:uid="{00000000-0005-0000-0000-0000E54D0000}"/>
    <cellStyle name="Output 8 9 5 10" xfId="20061" xr:uid="{00000000-0005-0000-0000-0000E64D0000}"/>
    <cellStyle name="Output 8 9 5 10 2" xfId="20062" xr:uid="{00000000-0005-0000-0000-0000E74D0000}"/>
    <cellStyle name="Output 8 9 5 11" xfId="20063" xr:uid="{00000000-0005-0000-0000-0000E84D0000}"/>
    <cellStyle name="Output 8 9 5 11 2" xfId="20064" xr:uid="{00000000-0005-0000-0000-0000E94D0000}"/>
    <cellStyle name="Output 8 9 5 12" xfId="20065" xr:uid="{00000000-0005-0000-0000-0000EA4D0000}"/>
    <cellStyle name="Output 8 9 5 12 2" xfId="20066" xr:uid="{00000000-0005-0000-0000-0000EB4D0000}"/>
    <cellStyle name="Output 8 9 5 13" xfId="20067" xr:uid="{00000000-0005-0000-0000-0000EC4D0000}"/>
    <cellStyle name="Output 8 9 5 13 2" xfId="20068" xr:uid="{00000000-0005-0000-0000-0000ED4D0000}"/>
    <cellStyle name="Output 8 9 5 14" xfId="20069" xr:uid="{00000000-0005-0000-0000-0000EE4D0000}"/>
    <cellStyle name="Output 8 9 5 2" xfId="20070" xr:uid="{00000000-0005-0000-0000-0000EF4D0000}"/>
    <cellStyle name="Output 8 9 5 2 2" xfId="20071" xr:uid="{00000000-0005-0000-0000-0000F04D0000}"/>
    <cellStyle name="Output 8 9 5 3" xfId="20072" xr:uid="{00000000-0005-0000-0000-0000F14D0000}"/>
    <cellStyle name="Output 8 9 5 3 2" xfId="20073" xr:uid="{00000000-0005-0000-0000-0000F24D0000}"/>
    <cellStyle name="Output 8 9 5 4" xfId="20074" xr:uid="{00000000-0005-0000-0000-0000F34D0000}"/>
    <cellStyle name="Output 8 9 5 4 2" xfId="20075" xr:uid="{00000000-0005-0000-0000-0000F44D0000}"/>
    <cellStyle name="Output 8 9 5 5" xfId="20076" xr:uid="{00000000-0005-0000-0000-0000F54D0000}"/>
    <cellStyle name="Output 8 9 5 5 2" xfId="20077" xr:uid="{00000000-0005-0000-0000-0000F64D0000}"/>
    <cellStyle name="Output 8 9 5 6" xfId="20078" xr:uid="{00000000-0005-0000-0000-0000F74D0000}"/>
    <cellStyle name="Output 8 9 5 6 2" xfId="20079" xr:uid="{00000000-0005-0000-0000-0000F84D0000}"/>
    <cellStyle name="Output 8 9 5 7" xfId="20080" xr:uid="{00000000-0005-0000-0000-0000F94D0000}"/>
    <cellStyle name="Output 8 9 5 7 2" xfId="20081" xr:uid="{00000000-0005-0000-0000-0000FA4D0000}"/>
    <cellStyle name="Output 8 9 5 8" xfId="20082" xr:uid="{00000000-0005-0000-0000-0000FB4D0000}"/>
    <cellStyle name="Output 8 9 5 8 2" xfId="20083" xr:uid="{00000000-0005-0000-0000-0000FC4D0000}"/>
    <cellStyle name="Output 8 9 5 9" xfId="20084" xr:uid="{00000000-0005-0000-0000-0000FD4D0000}"/>
    <cellStyle name="Output 8 9 5 9 2" xfId="20085" xr:uid="{00000000-0005-0000-0000-0000FE4D0000}"/>
    <cellStyle name="Output 8 9 6" xfId="20086" xr:uid="{00000000-0005-0000-0000-0000FF4D0000}"/>
    <cellStyle name="Output 8 9 6 2" xfId="20087" xr:uid="{00000000-0005-0000-0000-0000004E0000}"/>
    <cellStyle name="Output 8 9 7" xfId="20088" xr:uid="{00000000-0005-0000-0000-0000014E0000}"/>
    <cellStyle name="Output 8 9 7 2" xfId="20089" xr:uid="{00000000-0005-0000-0000-0000024E0000}"/>
    <cellStyle name="Output 8 9 8" xfId="20090" xr:uid="{00000000-0005-0000-0000-0000034E0000}"/>
    <cellStyle name="Output 8 9 8 2" xfId="20091" xr:uid="{00000000-0005-0000-0000-0000044E0000}"/>
    <cellStyle name="Output 8 9 9" xfId="20092" xr:uid="{00000000-0005-0000-0000-0000054E0000}"/>
    <cellStyle name="Output 8 9 9 2" xfId="20093" xr:uid="{00000000-0005-0000-0000-0000064E0000}"/>
    <cellStyle name="Output 9" xfId="20094" xr:uid="{00000000-0005-0000-0000-0000074E0000}"/>
    <cellStyle name="Output 9 10" xfId="20095" xr:uid="{00000000-0005-0000-0000-0000084E0000}"/>
    <cellStyle name="Output 9 10 10" xfId="20096" xr:uid="{00000000-0005-0000-0000-0000094E0000}"/>
    <cellStyle name="Output 9 10 10 2" xfId="20097" xr:uid="{00000000-0005-0000-0000-00000A4E0000}"/>
    <cellStyle name="Output 9 10 11" xfId="20098" xr:uid="{00000000-0005-0000-0000-00000B4E0000}"/>
    <cellStyle name="Output 9 10 11 2" xfId="20099" xr:uid="{00000000-0005-0000-0000-00000C4E0000}"/>
    <cellStyle name="Output 9 10 12" xfId="20100" xr:uid="{00000000-0005-0000-0000-00000D4E0000}"/>
    <cellStyle name="Output 9 10 12 2" xfId="20101" xr:uid="{00000000-0005-0000-0000-00000E4E0000}"/>
    <cellStyle name="Output 9 10 13" xfId="20102" xr:uid="{00000000-0005-0000-0000-00000F4E0000}"/>
    <cellStyle name="Output 9 10 13 2" xfId="20103" xr:uid="{00000000-0005-0000-0000-0000104E0000}"/>
    <cellStyle name="Output 9 10 14" xfId="20104" xr:uid="{00000000-0005-0000-0000-0000114E0000}"/>
    <cellStyle name="Output 9 10 14 2" xfId="20105" xr:uid="{00000000-0005-0000-0000-0000124E0000}"/>
    <cellStyle name="Output 9 10 15" xfId="20106" xr:uid="{00000000-0005-0000-0000-0000134E0000}"/>
    <cellStyle name="Output 9 10 15 2" xfId="20107" xr:uid="{00000000-0005-0000-0000-0000144E0000}"/>
    <cellStyle name="Output 9 10 16" xfId="20108" xr:uid="{00000000-0005-0000-0000-0000154E0000}"/>
    <cellStyle name="Output 9 10 16 2" xfId="20109" xr:uid="{00000000-0005-0000-0000-0000164E0000}"/>
    <cellStyle name="Output 9 10 17" xfId="20110" xr:uid="{00000000-0005-0000-0000-0000174E0000}"/>
    <cellStyle name="Output 9 10 17 2" xfId="20111" xr:uid="{00000000-0005-0000-0000-0000184E0000}"/>
    <cellStyle name="Output 9 10 18" xfId="20112" xr:uid="{00000000-0005-0000-0000-0000194E0000}"/>
    <cellStyle name="Output 9 10 2" xfId="20113" xr:uid="{00000000-0005-0000-0000-00001A4E0000}"/>
    <cellStyle name="Output 9 10 2 2" xfId="20114" xr:uid="{00000000-0005-0000-0000-00001B4E0000}"/>
    <cellStyle name="Output 9 10 3" xfId="20115" xr:uid="{00000000-0005-0000-0000-00001C4E0000}"/>
    <cellStyle name="Output 9 10 3 2" xfId="20116" xr:uid="{00000000-0005-0000-0000-00001D4E0000}"/>
    <cellStyle name="Output 9 10 4" xfId="20117" xr:uid="{00000000-0005-0000-0000-00001E4E0000}"/>
    <cellStyle name="Output 9 10 4 2" xfId="20118" xr:uid="{00000000-0005-0000-0000-00001F4E0000}"/>
    <cellStyle name="Output 9 10 5" xfId="20119" xr:uid="{00000000-0005-0000-0000-0000204E0000}"/>
    <cellStyle name="Output 9 10 5 2" xfId="20120" xr:uid="{00000000-0005-0000-0000-0000214E0000}"/>
    <cellStyle name="Output 9 10 6" xfId="20121" xr:uid="{00000000-0005-0000-0000-0000224E0000}"/>
    <cellStyle name="Output 9 10 6 2" xfId="20122" xr:uid="{00000000-0005-0000-0000-0000234E0000}"/>
    <cellStyle name="Output 9 10 7" xfId="20123" xr:uid="{00000000-0005-0000-0000-0000244E0000}"/>
    <cellStyle name="Output 9 10 7 2" xfId="20124" xr:uid="{00000000-0005-0000-0000-0000254E0000}"/>
    <cellStyle name="Output 9 10 8" xfId="20125" xr:uid="{00000000-0005-0000-0000-0000264E0000}"/>
    <cellStyle name="Output 9 10 8 2" xfId="20126" xr:uid="{00000000-0005-0000-0000-0000274E0000}"/>
    <cellStyle name="Output 9 10 9" xfId="20127" xr:uid="{00000000-0005-0000-0000-0000284E0000}"/>
    <cellStyle name="Output 9 10 9 2" xfId="20128" xr:uid="{00000000-0005-0000-0000-0000294E0000}"/>
    <cellStyle name="Output 9 11" xfId="20129" xr:uid="{00000000-0005-0000-0000-00002A4E0000}"/>
    <cellStyle name="Output 9 11 10" xfId="20130" xr:uid="{00000000-0005-0000-0000-00002B4E0000}"/>
    <cellStyle name="Output 9 11 10 2" xfId="20131" xr:uid="{00000000-0005-0000-0000-00002C4E0000}"/>
    <cellStyle name="Output 9 11 11" xfId="20132" xr:uid="{00000000-0005-0000-0000-00002D4E0000}"/>
    <cellStyle name="Output 9 11 11 2" xfId="20133" xr:uid="{00000000-0005-0000-0000-00002E4E0000}"/>
    <cellStyle name="Output 9 11 12" xfId="20134" xr:uid="{00000000-0005-0000-0000-00002F4E0000}"/>
    <cellStyle name="Output 9 11 12 2" xfId="20135" xr:uid="{00000000-0005-0000-0000-0000304E0000}"/>
    <cellStyle name="Output 9 11 13" xfId="20136" xr:uid="{00000000-0005-0000-0000-0000314E0000}"/>
    <cellStyle name="Output 9 11 13 2" xfId="20137" xr:uid="{00000000-0005-0000-0000-0000324E0000}"/>
    <cellStyle name="Output 9 11 14" xfId="20138" xr:uid="{00000000-0005-0000-0000-0000334E0000}"/>
    <cellStyle name="Output 9 11 14 2" xfId="20139" xr:uid="{00000000-0005-0000-0000-0000344E0000}"/>
    <cellStyle name="Output 9 11 15" xfId="20140" xr:uid="{00000000-0005-0000-0000-0000354E0000}"/>
    <cellStyle name="Output 9 11 15 2" xfId="20141" xr:uid="{00000000-0005-0000-0000-0000364E0000}"/>
    <cellStyle name="Output 9 11 16" xfId="20142" xr:uid="{00000000-0005-0000-0000-0000374E0000}"/>
    <cellStyle name="Output 9 11 16 2" xfId="20143" xr:uid="{00000000-0005-0000-0000-0000384E0000}"/>
    <cellStyle name="Output 9 11 17" xfId="20144" xr:uid="{00000000-0005-0000-0000-0000394E0000}"/>
    <cellStyle name="Output 9 11 17 2" xfId="20145" xr:uid="{00000000-0005-0000-0000-00003A4E0000}"/>
    <cellStyle name="Output 9 11 18" xfId="20146" xr:uid="{00000000-0005-0000-0000-00003B4E0000}"/>
    <cellStyle name="Output 9 11 2" xfId="20147" xr:uid="{00000000-0005-0000-0000-00003C4E0000}"/>
    <cellStyle name="Output 9 11 2 2" xfId="20148" xr:uid="{00000000-0005-0000-0000-00003D4E0000}"/>
    <cellStyle name="Output 9 11 3" xfId="20149" xr:uid="{00000000-0005-0000-0000-00003E4E0000}"/>
    <cellStyle name="Output 9 11 3 2" xfId="20150" xr:uid="{00000000-0005-0000-0000-00003F4E0000}"/>
    <cellStyle name="Output 9 11 4" xfId="20151" xr:uid="{00000000-0005-0000-0000-0000404E0000}"/>
    <cellStyle name="Output 9 11 4 2" xfId="20152" xr:uid="{00000000-0005-0000-0000-0000414E0000}"/>
    <cellStyle name="Output 9 11 5" xfId="20153" xr:uid="{00000000-0005-0000-0000-0000424E0000}"/>
    <cellStyle name="Output 9 11 5 2" xfId="20154" xr:uid="{00000000-0005-0000-0000-0000434E0000}"/>
    <cellStyle name="Output 9 11 6" xfId="20155" xr:uid="{00000000-0005-0000-0000-0000444E0000}"/>
    <cellStyle name="Output 9 11 6 2" xfId="20156" xr:uid="{00000000-0005-0000-0000-0000454E0000}"/>
    <cellStyle name="Output 9 11 7" xfId="20157" xr:uid="{00000000-0005-0000-0000-0000464E0000}"/>
    <cellStyle name="Output 9 11 7 2" xfId="20158" xr:uid="{00000000-0005-0000-0000-0000474E0000}"/>
    <cellStyle name="Output 9 11 8" xfId="20159" xr:uid="{00000000-0005-0000-0000-0000484E0000}"/>
    <cellStyle name="Output 9 11 8 2" xfId="20160" xr:uid="{00000000-0005-0000-0000-0000494E0000}"/>
    <cellStyle name="Output 9 11 9" xfId="20161" xr:uid="{00000000-0005-0000-0000-00004A4E0000}"/>
    <cellStyle name="Output 9 11 9 2" xfId="20162" xr:uid="{00000000-0005-0000-0000-00004B4E0000}"/>
    <cellStyle name="Output 9 12" xfId="20163" xr:uid="{00000000-0005-0000-0000-00004C4E0000}"/>
    <cellStyle name="Output 9 12 10" xfId="20164" xr:uid="{00000000-0005-0000-0000-00004D4E0000}"/>
    <cellStyle name="Output 9 12 10 2" xfId="20165" xr:uid="{00000000-0005-0000-0000-00004E4E0000}"/>
    <cellStyle name="Output 9 12 11" xfId="20166" xr:uid="{00000000-0005-0000-0000-00004F4E0000}"/>
    <cellStyle name="Output 9 12 11 2" xfId="20167" xr:uid="{00000000-0005-0000-0000-0000504E0000}"/>
    <cellStyle name="Output 9 12 12" xfId="20168" xr:uid="{00000000-0005-0000-0000-0000514E0000}"/>
    <cellStyle name="Output 9 12 12 2" xfId="20169" xr:uid="{00000000-0005-0000-0000-0000524E0000}"/>
    <cellStyle name="Output 9 12 13" xfId="20170" xr:uid="{00000000-0005-0000-0000-0000534E0000}"/>
    <cellStyle name="Output 9 12 13 2" xfId="20171" xr:uid="{00000000-0005-0000-0000-0000544E0000}"/>
    <cellStyle name="Output 9 12 14" xfId="20172" xr:uid="{00000000-0005-0000-0000-0000554E0000}"/>
    <cellStyle name="Output 9 12 14 2" xfId="20173" xr:uid="{00000000-0005-0000-0000-0000564E0000}"/>
    <cellStyle name="Output 9 12 15" xfId="20174" xr:uid="{00000000-0005-0000-0000-0000574E0000}"/>
    <cellStyle name="Output 9 12 15 2" xfId="20175" xr:uid="{00000000-0005-0000-0000-0000584E0000}"/>
    <cellStyle name="Output 9 12 16" xfId="20176" xr:uid="{00000000-0005-0000-0000-0000594E0000}"/>
    <cellStyle name="Output 9 12 2" xfId="20177" xr:uid="{00000000-0005-0000-0000-00005A4E0000}"/>
    <cellStyle name="Output 9 12 2 2" xfId="20178" xr:uid="{00000000-0005-0000-0000-00005B4E0000}"/>
    <cellStyle name="Output 9 12 3" xfId="20179" xr:uid="{00000000-0005-0000-0000-00005C4E0000}"/>
    <cellStyle name="Output 9 12 3 2" xfId="20180" xr:uid="{00000000-0005-0000-0000-00005D4E0000}"/>
    <cellStyle name="Output 9 12 4" xfId="20181" xr:uid="{00000000-0005-0000-0000-00005E4E0000}"/>
    <cellStyle name="Output 9 12 4 2" xfId="20182" xr:uid="{00000000-0005-0000-0000-00005F4E0000}"/>
    <cellStyle name="Output 9 12 5" xfId="20183" xr:uid="{00000000-0005-0000-0000-0000604E0000}"/>
    <cellStyle name="Output 9 12 5 2" xfId="20184" xr:uid="{00000000-0005-0000-0000-0000614E0000}"/>
    <cellStyle name="Output 9 12 6" xfId="20185" xr:uid="{00000000-0005-0000-0000-0000624E0000}"/>
    <cellStyle name="Output 9 12 6 2" xfId="20186" xr:uid="{00000000-0005-0000-0000-0000634E0000}"/>
    <cellStyle name="Output 9 12 7" xfId="20187" xr:uid="{00000000-0005-0000-0000-0000644E0000}"/>
    <cellStyle name="Output 9 12 7 2" xfId="20188" xr:uid="{00000000-0005-0000-0000-0000654E0000}"/>
    <cellStyle name="Output 9 12 8" xfId="20189" xr:uid="{00000000-0005-0000-0000-0000664E0000}"/>
    <cellStyle name="Output 9 12 8 2" xfId="20190" xr:uid="{00000000-0005-0000-0000-0000674E0000}"/>
    <cellStyle name="Output 9 12 9" xfId="20191" xr:uid="{00000000-0005-0000-0000-0000684E0000}"/>
    <cellStyle name="Output 9 12 9 2" xfId="20192" xr:uid="{00000000-0005-0000-0000-0000694E0000}"/>
    <cellStyle name="Output 9 13" xfId="20193" xr:uid="{00000000-0005-0000-0000-00006A4E0000}"/>
    <cellStyle name="Output 9 13 10" xfId="20194" xr:uid="{00000000-0005-0000-0000-00006B4E0000}"/>
    <cellStyle name="Output 9 13 10 2" xfId="20195" xr:uid="{00000000-0005-0000-0000-00006C4E0000}"/>
    <cellStyle name="Output 9 13 11" xfId="20196" xr:uid="{00000000-0005-0000-0000-00006D4E0000}"/>
    <cellStyle name="Output 9 13 11 2" xfId="20197" xr:uid="{00000000-0005-0000-0000-00006E4E0000}"/>
    <cellStyle name="Output 9 13 12" xfId="20198" xr:uid="{00000000-0005-0000-0000-00006F4E0000}"/>
    <cellStyle name="Output 9 13 12 2" xfId="20199" xr:uid="{00000000-0005-0000-0000-0000704E0000}"/>
    <cellStyle name="Output 9 13 13" xfId="20200" xr:uid="{00000000-0005-0000-0000-0000714E0000}"/>
    <cellStyle name="Output 9 13 13 2" xfId="20201" xr:uid="{00000000-0005-0000-0000-0000724E0000}"/>
    <cellStyle name="Output 9 13 14" xfId="20202" xr:uid="{00000000-0005-0000-0000-0000734E0000}"/>
    <cellStyle name="Output 9 13 14 2" xfId="20203" xr:uid="{00000000-0005-0000-0000-0000744E0000}"/>
    <cellStyle name="Output 9 13 15" xfId="20204" xr:uid="{00000000-0005-0000-0000-0000754E0000}"/>
    <cellStyle name="Output 9 13 15 2" xfId="20205" xr:uid="{00000000-0005-0000-0000-0000764E0000}"/>
    <cellStyle name="Output 9 13 16" xfId="20206" xr:uid="{00000000-0005-0000-0000-0000774E0000}"/>
    <cellStyle name="Output 9 13 2" xfId="20207" xr:uid="{00000000-0005-0000-0000-0000784E0000}"/>
    <cellStyle name="Output 9 13 2 2" xfId="20208" xr:uid="{00000000-0005-0000-0000-0000794E0000}"/>
    <cellStyle name="Output 9 13 3" xfId="20209" xr:uid="{00000000-0005-0000-0000-00007A4E0000}"/>
    <cellStyle name="Output 9 13 3 2" xfId="20210" xr:uid="{00000000-0005-0000-0000-00007B4E0000}"/>
    <cellStyle name="Output 9 13 4" xfId="20211" xr:uid="{00000000-0005-0000-0000-00007C4E0000}"/>
    <cellStyle name="Output 9 13 4 2" xfId="20212" xr:uid="{00000000-0005-0000-0000-00007D4E0000}"/>
    <cellStyle name="Output 9 13 5" xfId="20213" xr:uid="{00000000-0005-0000-0000-00007E4E0000}"/>
    <cellStyle name="Output 9 13 5 2" xfId="20214" xr:uid="{00000000-0005-0000-0000-00007F4E0000}"/>
    <cellStyle name="Output 9 13 6" xfId="20215" xr:uid="{00000000-0005-0000-0000-0000804E0000}"/>
    <cellStyle name="Output 9 13 6 2" xfId="20216" xr:uid="{00000000-0005-0000-0000-0000814E0000}"/>
    <cellStyle name="Output 9 13 7" xfId="20217" xr:uid="{00000000-0005-0000-0000-0000824E0000}"/>
    <cellStyle name="Output 9 13 7 2" xfId="20218" xr:uid="{00000000-0005-0000-0000-0000834E0000}"/>
    <cellStyle name="Output 9 13 8" xfId="20219" xr:uid="{00000000-0005-0000-0000-0000844E0000}"/>
    <cellStyle name="Output 9 13 8 2" xfId="20220" xr:uid="{00000000-0005-0000-0000-0000854E0000}"/>
    <cellStyle name="Output 9 13 9" xfId="20221" xr:uid="{00000000-0005-0000-0000-0000864E0000}"/>
    <cellStyle name="Output 9 13 9 2" xfId="20222" xr:uid="{00000000-0005-0000-0000-0000874E0000}"/>
    <cellStyle name="Output 9 14" xfId="20223" xr:uid="{00000000-0005-0000-0000-0000884E0000}"/>
    <cellStyle name="Output 9 14 10" xfId="20224" xr:uid="{00000000-0005-0000-0000-0000894E0000}"/>
    <cellStyle name="Output 9 14 10 2" xfId="20225" xr:uid="{00000000-0005-0000-0000-00008A4E0000}"/>
    <cellStyle name="Output 9 14 11" xfId="20226" xr:uid="{00000000-0005-0000-0000-00008B4E0000}"/>
    <cellStyle name="Output 9 14 11 2" xfId="20227" xr:uid="{00000000-0005-0000-0000-00008C4E0000}"/>
    <cellStyle name="Output 9 14 12" xfId="20228" xr:uid="{00000000-0005-0000-0000-00008D4E0000}"/>
    <cellStyle name="Output 9 14 12 2" xfId="20229" xr:uid="{00000000-0005-0000-0000-00008E4E0000}"/>
    <cellStyle name="Output 9 14 13" xfId="20230" xr:uid="{00000000-0005-0000-0000-00008F4E0000}"/>
    <cellStyle name="Output 9 14 13 2" xfId="20231" xr:uid="{00000000-0005-0000-0000-0000904E0000}"/>
    <cellStyle name="Output 9 14 14" xfId="20232" xr:uid="{00000000-0005-0000-0000-0000914E0000}"/>
    <cellStyle name="Output 9 14 14 2" xfId="20233" xr:uid="{00000000-0005-0000-0000-0000924E0000}"/>
    <cellStyle name="Output 9 14 15" xfId="20234" xr:uid="{00000000-0005-0000-0000-0000934E0000}"/>
    <cellStyle name="Output 9 14 2" xfId="20235" xr:uid="{00000000-0005-0000-0000-0000944E0000}"/>
    <cellStyle name="Output 9 14 2 2" xfId="20236" xr:uid="{00000000-0005-0000-0000-0000954E0000}"/>
    <cellStyle name="Output 9 14 3" xfId="20237" xr:uid="{00000000-0005-0000-0000-0000964E0000}"/>
    <cellStyle name="Output 9 14 3 2" xfId="20238" xr:uid="{00000000-0005-0000-0000-0000974E0000}"/>
    <cellStyle name="Output 9 14 4" xfId="20239" xr:uid="{00000000-0005-0000-0000-0000984E0000}"/>
    <cellStyle name="Output 9 14 4 2" xfId="20240" xr:uid="{00000000-0005-0000-0000-0000994E0000}"/>
    <cellStyle name="Output 9 14 5" xfId="20241" xr:uid="{00000000-0005-0000-0000-00009A4E0000}"/>
    <cellStyle name="Output 9 14 5 2" xfId="20242" xr:uid="{00000000-0005-0000-0000-00009B4E0000}"/>
    <cellStyle name="Output 9 14 6" xfId="20243" xr:uid="{00000000-0005-0000-0000-00009C4E0000}"/>
    <cellStyle name="Output 9 14 6 2" xfId="20244" xr:uid="{00000000-0005-0000-0000-00009D4E0000}"/>
    <cellStyle name="Output 9 14 7" xfId="20245" xr:uid="{00000000-0005-0000-0000-00009E4E0000}"/>
    <cellStyle name="Output 9 14 7 2" xfId="20246" xr:uid="{00000000-0005-0000-0000-00009F4E0000}"/>
    <cellStyle name="Output 9 14 8" xfId="20247" xr:uid="{00000000-0005-0000-0000-0000A04E0000}"/>
    <cellStyle name="Output 9 14 8 2" xfId="20248" xr:uid="{00000000-0005-0000-0000-0000A14E0000}"/>
    <cellStyle name="Output 9 14 9" xfId="20249" xr:uid="{00000000-0005-0000-0000-0000A24E0000}"/>
    <cellStyle name="Output 9 14 9 2" xfId="20250" xr:uid="{00000000-0005-0000-0000-0000A34E0000}"/>
    <cellStyle name="Output 9 15" xfId="20251" xr:uid="{00000000-0005-0000-0000-0000A44E0000}"/>
    <cellStyle name="Output 9 15 2" xfId="20252" xr:uid="{00000000-0005-0000-0000-0000A54E0000}"/>
    <cellStyle name="Output 9 16" xfId="20253" xr:uid="{00000000-0005-0000-0000-0000A64E0000}"/>
    <cellStyle name="Output 9 16 2" xfId="20254" xr:uid="{00000000-0005-0000-0000-0000A74E0000}"/>
    <cellStyle name="Output 9 17" xfId="20255" xr:uid="{00000000-0005-0000-0000-0000A84E0000}"/>
    <cellStyle name="Output 9 17 2" xfId="20256" xr:uid="{00000000-0005-0000-0000-0000A94E0000}"/>
    <cellStyle name="Output 9 18" xfId="20257" xr:uid="{00000000-0005-0000-0000-0000AA4E0000}"/>
    <cellStyle name="Output 9 18 2" xfId="20258" xr:uid="{00000000-0005-0000-0000-0000AB4E0000}"/>
    <cellStyle name="Output 9 19" xfId="20259" xr:uid="{00000000-0005-0000-0000-0000AC4E0000}"/>
    <cellStyle name="Output 9 19 2" xfId="20260" xr:uid="{00000000-0005-0000-0000-0000AD4E0000}"/>
    <cellStyle name="Output 9 2" xfId="20261" xr:uid="{00000000-0005-0000-0000-0000AE4E0000}"/>
    <cellStyle name="Output 9 2 10" xfId="20262" xr:uid="{00000000-0005-0000-0000-0000AF4E0000}"/>
    <cellStyle name="Output 9 2 10 10" xfId="20263" xr:uid="{00000000-0005-0000-0000-0000B04E0000}"/>
    <cellStyle name="Output 9 2 10 10 2" xfId="20264" xr:uid="{00000000-0005-0000-0000-0000B14E0000}"/>
    <cellStyle name="Output 9 2 10 11" xfId="20265" xr:uid="{00000000-0005-0000-0000-0000B24E0000}"/>
    <cellStyle name="Output 9 2 10 11 2" xfId="20266" xr:uid="{00000000-0005-0000-0000-0000B34E0000}"/>
    <cellStyle name="Output 9 2 10 12" xfId="20267" xr:uid="{00000000-0005-0000-0000-0000B44E0000}"/>
    <cellStyle name="Output 9 2 10 12 2" xfId="20268" xr:uid="{00000000-0005-0000-0000-0000B54E0000}"/>
    <cellStyle name="Output 9 2 10 13" xfId="20269" xr:uid="{00000000-0005-0000-0000-0000B64E0000}"/>
    <cellStyle name="Output 9 2 10 13 2" xfId="20270" xr:uid="{00000000-0005-0000-0000-0000B74E0000}"/>
    <cellStyle name="Output 9 2 10 14" xfId="20271" xr:uid="{00000000-0005-0000-0000-0000B84E0000}"/>
    <cellStyle name="Output 9 2 10 14 2" xfId="20272" xr:uid="{00000000-0005-0000-0000-0000B94E0000}"/>
    <cellStyle name="Output 9 2 10 15" xfId="20273" xr:uid="{00000000-0005-0000-0000-0000BA4E0000}"/>
    <cellStyle name="Output 9 2 10 15 2" xfId="20274" xr:uid="{00000000-0005-0000-0000-0000BB4E0000}"/>
    <cellStyle name="Output 9 2 10 16" xfId="20275" xr:uid="{00000000-0005-0000-0000-0000BC4E0000}"/>
    <cellStyle name="Output 9 2 10 16 2" xfId="20276" xr:uid="{00000000-0005-0000-0000-0000BD4E0000}"/>
    <cellStyle name="Output 9 2 10 17" xfId="20277" xr:uid="{00000000-0005-0000-0000-0000BE4E0000}"/>
    <cellStyle name="Output 9 2 10 17 2" xfId="20278" xr:uid="{00000000-0005-0000-0000-0000BF4E0000}"/>
    <cellStyle name="Output 9 2 10 18" xfId="20279" xr:uid="{00000000-0005-0000-0000-0000C04E0000}"/>
    <cellStyle name="Output 9 2 10 2" xfId="20280" xr:uid="{00000000-0005-0000-0000-0000C14E0000}"/>
    <cellStyle name="Output 9 2 10 2 2" xfId="20281" xr:uid="{00000000-0005-0000-0000-0000C24E0000}"/>
    <cellStyle name="Output 9 2 10 3" xfId="20282" xr:uid="{00000000-0005-0000-0000-0000C34E0000}"/>
    <cellStyle name="Output 9 2 10 3 2" xfId="20283" xr:uid="{00000000-0005-0000-0000-0000C44E0000}"/>
    <cellStyle name="Output 9 2 10 4" xfId="20284" xr:uid="{00000000-0005-0000-0000-0000C54E0000}"/>
    <cellStyle name="Output 9 2 10 4 2" xfId="20285" xr:uid="{00000000-0005-0000-0000-0000C64E0000}"/>
    <cellStyle name="Output 9 2 10 5" xfId="20286" xr:uid="{00000000-0005-0000-0000-0000C74E0000}"/>
    <cellStyle name="Output 9 2 10 5 2" xfId="20287" xr:uid="{00000000-0005-0000-0000-0000C84E0000}"/>
    <cellStyle name="Output 9 2 10 6" xfId="20288" xr:uid="{00000000-0005-0000-0000-0000C94E0000}"/>
    <cellStyle name="Output 9 2 10 6 2" xfId="20289" xr:uid="{00000000-0005-0000-0000-0000CA4E0000}"/>
    <cellStyle name="Output 9 2 10 7" xfId="20290" xr:uid="{00000000-0005-0000-0000-0000CB4E0000}"/>
    <cellStyle name="Output 9 2 10 7 2" xfId="20291" xr:uid="{00000000-0005-0000-0000-0000CC4E0000}"/>
    <cellStyle name="Output 9 2 10 8" xfId="20292" xr:uid="{00000000-0005-0000-0000-0000CD4E0000}"/>
    <cellStyle name="Output 9 2 10 8 2" xfId="20293" xr:uid="{00000000-0005-0000-0000-0000CE4E0000}"/>
    <cellStyle name="Output 9 2 10 9" xfId="20294" xr:uid="{00000000-0005-0000-0000-0000CF4E0000}"/>
    <cellStyle name="Output 9 2 10 9 2" xfId="20295" xr:uid="{00000000-0005-0000-0000-0000D04E0000}"/>
    <cellStyle name="Output 9 2 11" xfId="20296" xr:uid="{00000000-0005-0000-0000-0000D14E0000}"/>
    <cellStyle name="Output 9 2 11 10" xfId="20297" xr:uid="{00000000-0005-0000-0000-0000D24E0000}"/>
    <cellStyle name="Output 9 2 11 10 2" xfId="20298" xr:uid="{00000000-0005-0000-0000-0000D34E0000}"/>
    <cellStyle name="Output 9 2 11 11" xfId="20299" xr:uid="{00000000-0005-0000-0000-0000D44E0000}"/>
    <cellStyle name="Output 9 2 11 11 2" xfId="20300" xr:uid="{00000000-0005-0000-0000-0000D54E0000}"/>
    <cellStyle name="Output 9 2 11 12" xfId="20301" xr:uid="{00000000-0005-0000-0000-0000D64E0000}"/>
    <cellStyle name="Output 9 2 11 12 2" xfId="20302" xr:uid="{00000000-0005-0000-0000-0000D74E0000}"/>
    <cellStyle name="Output 9 2 11 13" xfId="20303" xr:uid="{00000000-0005-0000-0000-0000D84E0000}"/>
    <cellStyle name="Output 9 2 11 13 2" xfId="20304" xr:uid="{00000000-0005-0000-0000-0000D94E0000}"/>
    <cellStyle name="Output 9 2 11 14" xfId="20305" xr:uid="{00000000-0005-0000-0000-0000DA4E0000}"/>
    <cellStyle name="Output 9 2 11 14 2" xfId="20306" xr:uid="{00000000-0005-0000-0000-0000DB4E0000}"/>
    <cellStyle name="Output 9 2 11 15" xfId="20307" xr:uid="{00000000-0005-0000-0000-0000DC4E0000}"/>
    <cellStyle name="Output 9 2 11 15 2" xfId="20308" xr:uid="{00000000-0005-0000-0000-0000DD4E0000}"/>
    <cellStyle name="Output 9 2 11 16" xfId="20309" xr:uid="{00000000-0005-0000-0000-0000DE4E0000}"/>
    <cellStyle name="Output 9 2 11 2" xfId="20310" xr:uid="{00000000-0005-0000-0000-0000DF4E0000}"/>
    <cellStyle name="Output 9 2 11 2 2" xfId="20311" xr:uid="{00000000-0005-0000-0000-0000E04E0000}"/>
    <cellStyle name="Output 9 2 11 3" xfId="20312" xr:uid="{00000000-0005-0000-0000-0000E14E0000}"/>
    <cellStyle name="Output 9 2 11 3 2" xfId="20313" xr:uid="{00000000-0005-0000-0000-0000E24E0000}"/>
    <cellStyle name="Output 9 2 11 4" xfId="20314" xr:uid="{00000000-0005-0000-0000-0000E34E0000}"/>
    <cellStyle name="Output 9 2 11 4 2" xfId="20315" xr:uid="{00000000-0005-0000-0000-0000E44E0000}"/>
    <cellStyle name="Output 9 2 11 5" xfId="20316" xr:uid="{00000000-0005-0000-0000-0000E54E0000}"/>
    <cellStyle name="Output 9 2 11 5 2" xfId="20317" xr:uid="{00000000-0005-0000-0000-0000E64E0000}"/>
    <cellStyle name="Output 9 2 11 6" xfId="20318" xr:uid="{00000000-0005-0000-0000-0000E74E0000}"/>
    <cellStyle name="Output 9 2 11 6 2" xfId="20319" xr:uid="{00000000-0005-0000-0000-0000E84E0000}"/>
    <cellStyle name="Output 9 2 11 7" xfId="20320" xr:uid="{00000000-0005-0000-0000-0000E94E0000}"/>
    <cellStyle name="Output 9 2 11 7 2" xfId="20321" xr:uid="{00000000-0005-0000-0000-0000EA4E0000}"/>
    <cellStyle name="Output 9 2 11 8" xfId="20322" xr:uid="{00000000-0005-0000-0000-0000EB4E0000}"/>
    <cellStyle name="Output 9 2 11 8 2" xfId="20323" xr:uid="{00000000-0005-0000-0000-0000EC4E0000}"/>
    <cellStyle name="Output 9 2 11 9" xfId="20324" xr:uid="{00000000-0005-0000-0000-0000ED4E0000}"/>
    <cellStyle name="Output 9 2 11 9 2" xfId="20325" xr:uid="{00000000-0005-0000-0000-0000EE4E0000}"/>
    <cellStyle name="Output 9 2 12" xfId="20326" xr:uid="{00000000-0005-0000-0000-0000EF4E0000}"/>
    <cellStyle name="Output 9 2 12 10" xfId="20327" xr:uid="{00000000-0005-0000-0000-0000F04E0000}"/>
    <cellStyle name="Output 9 2 12 10 2" xfId="20328" xr:uid="{00000000-0005-0000-0000-0000F14E0000}"/>
    <cellStyle name="Output 9 2 12 11" xfId="20329" xr:uid="{00000000-0005-0000-0000-0000F24E0000}"/>
    <cellStyle name="Output 9 2 12 11 2" xfId="20330" xr:uid="{00000000-0005-0000-0000-0000F34E0000}"/>
    <cellStyle name="Output 9 2 12 12" xfId="20331" xr:uid="{00000000-0005-0000-0000-0000F44E0000}"/>
    <cellStyle name="Output 9 2 12 12 2" xfId="20332" xr:uid="{00000000-0005-0000-0000-0000F54E0000}"/>
    <cellStyle name="Output 9 2 12 13" xfId="20333" xr:uid="{00000000-0005-0000-0000-0000F64E0000}"/>
    <cellStyle name="Output 9 2 12 13 2" xfId="20334" xr:uid="{00000000-0005-0000-0000-0000F74E0000}"/>
    <cellStyle name="Output 9 2 12 14" xfId="20335" xr:uid="{00000000-0005-0000-0000-0000F84E0000}"/>
    <cellStyle name="Output 9 2 12 14 2" xfId="20336" xr:uid="{00000000-0005-0000-0000-0000F94E0000}"/>
    <cellStyle name="Output 9 2 12 15" xfId="20337" xr:uid="{00000000-0005-0000-0000-0000FA4E0000}"/>
    <cellStyle name="Output 9 2 12 15 2" xfId="20338" xr:uid="{00000000-0005-0000-0000-0000FB4E0000}"/>
    <cellStyle name="Output 9 2 12 16" xfId="20339" xr:uid="{00000000-0005-0000-0000-0000FC4E0000}"/>
    <cellStyle name="Output 9 2 12 2" xfId="20340" xr:uid="{00000000-0005-0000-0000-0000FD4E0000}"/>
    <cellStyle name="Output 9 2 12 2 2" xfId="20341" xr:uid="{00000000-0005-0000-0000-0000FE4E0000}"/>
    <cellStyle name="Output 9 2 12 3" xfId="20342" xr:uid="{00000000-0005-0000-0000-0000FF4E0000}"/>
    <cellStyle name="Output 9 2 12 3 2" xfId="20343" xr:uid="{00000000-0005-0000-0000-0000004F0000}"/>
    <cellStyle name="Output 9 2 12 4" xfId="20344" xr:uid="{00000000-0005-0000-0000-0000014F0000}"/>
    <cellStyle name="Output 9 2 12 4 2" xfId="20345" xr:uid="{00000000-0005-0000-0000-0000024F0000}"/>
    <cellStyle name="Output 9 2 12 5" xfId="20346" xr:uid="{00000000-0005-0000-0000-0000034F0000}"/>
    <cellStyle name="Output 9 2 12 5 2" xfId="20347" xr:uid="{00000000-0005-0000-0000-0000044F0000}"/>
    <cellStyle name="Output 9 2 12 6" xfId="20348" xr:uid="{00000000-0005-0000-0000-0000054F0000}"/>
    <cellStyle name="Output 9 2 12 6 2" xfId="20349" xr:uid="{00000000-0005-0000-0000-0000064F0000}"/>
    <cellStyle name="Output 9 2 12 7" xfId="20350" xr:uid="{00000000-0005-0000-0000-0000074F0000}"/>
    <cellStyle name="Output 9 2 12 7 2" xfId="20351" xr:uid="{00000000-0005-0000-0000-0000084F0000}"/>
    <cellStyle name="Output 9 2 12 8" xfId="20352" xr:uid="{00000000-0005-0000-0000-0000094F0000}"/>
    <cellStyle name="Output 9 2 12 8 2" xfId="20353" xr:uid="{00000000-0005-0000-0000-00000A4F0000}"/>
    <cellStyle name="Output 9 2 12 9" xfId="20354" xr:uid="{00000000-0005-0000-0000-00000B4F0000}"/>
    <cellStyle name="Output 9 2 12 9 2" xfId="20355" xr:uid="{00000000-0005-0000-0000-00000C4F0000}"/>
    <cellStyle name="Output 9 2 13" xfId="20356" xr:uid="{00000000-0005-0000-0000-00000D4F0000}"/>
    <cellStyle name="Output 9 2 13 10" xfId="20357" xr:uid="{00000000-0005-0000-0000-00000E4F0000}"/>
    <cellStyle name="Output 9 2 13 10 2" xfId="20358" xr:uid="{00000000-0005-0000-0000-00000F4F0000}"/>
    <cellStyle name="Output 9 2 13 11" xfId="20359" xr:uid="{00000000-0005-0000-0000-0000104F0000}"/>
    <cellStyle name="Output 9 2 13 11 2" xfId="20360" xr:uid="{00000000-0005-0000-0000-0000114F0000}"/>
    <cellStyle name="Output 9 2 13 12" xfId="20361" xr:uid="{00000000-0005-0000-0000-0000124F0000}"/>
    <cellStyle name="Output 9 2 13 12 2" xfId="20362" xr:uid="{00000000-0005-0000-0000-0000134F0000}"/>
    <cellStyle name="Output 9 2 13 13" xfId="20363" xr:uid="{00000000-0005-0000-0000-0000144F0000}"/>
    <cellStyle name="Output 9 2 13 13 2" xfId="20364" xr:uid="{00000000-0005-0000-0000-0000154F0000}"/>
    <cellStyle name="Output 9 2 13 14" xfId="20365" xr:uid="{00000000-0005-0000-0000-0000164F0000}"/>
    <cellStyle name="Output 9 2 13 14 2" xfId="20366" xr:uid="{00000000-0005-0000-0000-0000174F0000}"/>
    <cellStyle name="Output 9 2 13 15" xfId="20367" xr:uid="{00000000-0005-0000-0000-0000184F0000}"/>
    <cellStyle name="Output 9 2 13 2" xfId="20368" xr:uid="{00000000-0005-0000-0000-0000194F0000}"/>
    <cellStyle name="Output 9 2 13 2 2" xfId="20369" xr:uid="{00000000-0005-0000-0000-00001A4F0000}"/>
    <cellStyle name="Output 9 2 13 3" xfId="20370" xr:uid="{00000000-0005-0000-0000-00001B4F0000}"/>
    <cellStyle name="Output 9 2 13 3 2" xfId="20371" xr:uid="{00000000-0005-0000-0000-00001C4F0000}"/>
    <cellStyle name="Output 9 2 13 4" xfId="20372" xr:uid="{00000000-0005-0000-0000-00001D4F0000}"/>
    <cellStyle name="Output 9 2 13 4 2" xfId="20373" xr:uid="{00000000-0005-0000-0000-00001E4F0000}"/>
    <cellStyle name="Output 9 2 13 5" xfId="20374" xr:uid="{00000000-0005-0000-0000-00001F4F0000}"/>
    <cellStyle name="Output 9 2 13 5 2" xfId="20375" xr:uid="{00000000-0005-0000-0000-0000204F0000}"/>
    <cellStyle name="Output 9 2 13 6" xfId="20376" xr:uid="{00000000-0005-0000-0000-0000214F0000}"/>
    <cellStyle name="Output 9 2 13 6 2" xfId="20377" xr:uid="{00000000-0005-0000-0000-0000224F0000}"/>
    <cellStyle name="Output 9 2 13 7" xfId="20378" xr:uid="{00000000-0005-0000-0000-0000234F0000}"/>
    <cellStyle name="Output 9 2 13 7 2" xfId="20379" xr:uid="{00000000-0005-0000-0000-0000244F0000}"/>
    <cellStyle name="Output 9 2 13 8" xfId="20380" xr:uid="{00000000-0005-0000-0000-0000254F0000}"/>
    <cellStyle name="Output 9 2 13 8 2" xfId="20381" xr:uid="{00000000-0005-0000-0000-0000264F0000}"/>
    <cellStyle name="Output 9 2 13 9" xfId="20382" xr:uid="{00000000-0005-0000-0000-0000274F0000}"/>
    <cellStyle name="Output 9 2 13 9 2" xfId="20383" xr:uid="{00000000-0005-0000-0000-0000284F0000}"/>
    <cellStyle name="Output 9 2 14" xfId="20384" xr:uid="{00000000-0005-0000-0000-0000294F0000}"/>
    <cellStyle name="Output 9 2 14 2" xfId="20385" xr:uid="{00000000-0005-0000-0000-00002A4F0000}"/>
    <cellStyle name="Output 9 2 15" xfId="20386" xr:uid="{00000000-0005-0000-0000-00002B4F0000}"/>
    <cellStyle name="Output 9 2 15 2" xfId="20387" xr:uid="{00000000-0005-0000-0000-00002C4F0000}"/>
    <cellStyle name="Output 9 2 16" xfId="20388" xr:uid="{00000000-0005-0000-0000-00002D4F0000}"/>
    <cellStyle name="Output 9 2 16 2" xfId="20389" xr:uid="{00000000-0005-0000-0000-00002E4F0000}"/>
    <cellStyle name="Output 9 2 17" xfId="20390" xr:uid="{00000000-0005-0000-0000-00002F4F0000}"/>
    <cellStyle name="Output 9 2 17 2" xfId="20391" xr:uid="{00000000-0005-0000-0000-0000304F0000}"/>
    <cellStyle name="Output 9 2 18" xfId="20392" xr:uid="{00000000-0005-0000-0000-0000314F0000}"/>
    <cellStyle name="Output 9 2 18 2" xfId="20393" xr:uid="{00000000-0005-0000-0000-0000324F0000}"/>
    <cellStyle name="Output 9 2 19" xfId="20394" xr:uid="{00000000-0005-0000-0000-0000334F0000}"/>
    <cellStyle name="Output 9 2 19 2" xfId="20395" xr:uid="{00000000-0005-0000-0000-0000344F0000}"/>
    <cellStyle name="Output 9 2 2" xfId="20396" xr:uid="{00000000-0005-0000-0000-0000354F0000}"/>
    <cellStyle name="Output 9 2 2 10" xfId="20397" xr:uid="{00000000-0005-0000-0000-0000364F0000}"/>
    <cellStyle name="Output 9 2 2 10 2" xfId="20398" xr:uid="{00000000-0005-0000-0000-0000374F0000}"/>
    <cellStyle name="Output 9 2 2 11" xfId="20399" xr:uid="{00000000-0005-0000-0000-0000384F0000}"/>
    <cellStyle name="Output 9 2 2 11 2" xfId="20400" xr:uid="{00000000-0005-0000-0000-0000394F0000}"/>
    <cellStyle name="Output 9 2 2 12" xfId="20401" xr:uid="{00000000-0005-0000-0000-00003A4F0000}"/>
    <cellStyle name="Output 9 2 2 12 2" xfId="20402" xr:uid="{00000000-0005-0000-0000-00003B4F0000}"/>
    <cellStyle name="Output 9 2 2 13" xfId="20403" xr:uid="{00000000-0005-0000-0000-00003C4F0000}"/>
    <cellStyle name="Output 9 2 2 13 2" xfId="20404" xr:uid="{00000000-0005-0000-0000-00003D4F0000}"/>
    <cellStyle name="Output 9 2 2 14" xfId="20405" xr:uid="{00000000-0005-0000-0000-00003E4F0000}"/>
    <cellStyle name="Output 9 2 2 14 2" xfId="20406" xr:uid="{00000000-0005-0000-0000-00003F4F0000}"/>
    <cellStyle name="Output 9 2 2 15" xfId="20407" xr:uid="{00000000-0005-0000-0000-0000404F0000}"/>
    <cellStyle name="Output 9 2 2 15 2" xfId="20408" xr:uid="{00000000-0005-0000-0000-0000414F0000}"/>
    <cellStyle name="Output 9 2 2 16" xfId="20409" xr:uid="{00000000-0005-0000-0000-0000424F0000}"/>
    <cellStyle name="Output 9 2 2 16 2" xfId="20410" xr:uid="{00000000-0005-0000-0000-0000434F0000}"/>
    <cellStyle name="Output 9 2 2 17" xfId="20411" xr:uid="{00000000-0005-0000-0000-0000444F0000}"/>
    <cellStyle name="Output 9 2 2 17 2" xfId="20412" xr:uid="{00000000-0005-0000-0000-0000454F0000}"/>
    <cellStyle name="Output 9 2 2 18" xfId="20413" xr:uid="{00000000-0005-0000-0000-0000464F0000}"/>
    <cellStyle name="Output 9 2 2 18 2" xfId="20414" xr:uid="{00000000-0005-0000-0000-0000474F0000}"/>
    <cellStyle name="Output 9 2 2 19" xfId="20415" xr:uid="{00000000-0005-0000-0000-0000484F0000}"/>
    <cellStyle name="Output 9 2 2 19 2" xfId="20416" xr:uid="{00000000-0005-0000-0000-0000494F0000}"/>
    <cellStyle name="Output 9 2 2 2" xfId="20417" xr:uid="{00000000-0005-0000-0000-00004A4F0000}"/>
    <cellStyle name="Output 9 2 2 2 10" xfId="20418" xr:uid="{00000000-0005-0000-0000-00004B4F0000}"/>
    <cellStyle name="Output 9 2 2 2 10 2" xfId="20419" xr:uid="{00000000-0005-0000-0000-00004C4F0000}"/>
    <cellStyle name="Output 9 2 2 2 11" xfId="20420" xr:uid="{00000000-0005-0000-0000-00004D4F0000}"/>
    <cellStyle name="Output 9 2 2 2 11 2" xfId="20421" xr:uid="{00000000-0005-0000-0000-00004E4F0000}"/>
    <cellStyle name="Output 9 2 2 2 12" xfId="20422" xr:uid="{00000000-0005-0000-0000-00004F4F0000}"/>
    <cellStyle name="Output 9 2 2 2 12 2" xfId="20423" xr:uid="{00000000-0005-0000-0000-0000504F0000}"/>
    <cellStyle name="Output 9 2 2 2 13" xfId="20424" xr:uid="{00000000-0005-0000-0000-0000514F0000}"/>
    <cellStyle name="Output 9 2 2 2 13 2" xfId="20425" xr:uid="{00000000-0005-0000-0000-0000524F0000}"/>
    <cellStyle name="Output 9 2 2 2 14" xfId="20426" xr:uid="{00000000-0005-0000-0000-0000534F0000}"/>
    <cellStyle name="Output 9 2 2 2 14 2" xfId="20427" xr:uid="{00000000-0005-0000-0000-0000544F0000}"/>
    <cellStyle name="Output 9 2 2 2 15" xfId="20428" xr:uid="{00000000-0005-0000-0000-0000554F0000}"/>
    <cellStyle name="Output 9 2 2 2 15 2" xfId="20429" xr:uid="{00000000-0005-0000-0000-0000564F0000}"/>
    <cellStyle name="Output 9 2 2 2 16" xfId="20430" xr:uid="{00000000-0005-0000-0000-0000574F0000}"/>
    <cellStyle name="Output 9 2 2 2 16 2" xfId="20431" xr:uid="{00000000-0005-0000-0000-0000584F0000}"/>
    <cellStyle name="Output 9 2 2 2 17" xfId="20432" xr:uid="{00000000-0005-0000-0000-0000594F0000}"/>
    <cellStyle name="Output 9 2 2 2 17 2" xfId="20433" xr:uid="{00000000-0005-0000-0000-00005A4F0000}"/>
    <cellStyle name="Output 9 2 2 2 18" xfId="20434" xr:uid="{00000000-0005-0000-0000-00005B4F0000}"/>
    <cellStyle name="Output 9 2 2 2 18 2" xfId="20435" xr:uid="{00000000-0005-0000-0000-00005C4F0000}"/>
    <cellStyle name="Output 9 2 2 2 19" xfId="20436" xr:uid="{00000000-0005-0000-0000-00005D4F0000}"/>
    <cellStyle name="Output 9 2 2 2 2" xfId="20437" xr:uid="{00000000-0005-0000-0000-00005E4F0000}"/>
    <cellStyle name="Output 9 2 2 2 2 2" xfId="20438" xr:uid="{00000000-0005-0000-0000-00005F4F0000}"/>
    <cellStyle name="Output 9 2 2 2 3" xfId="20439" xr:uid="{00000000-0005-0000-0000-0000604F0000}"/>
    <cellStyle name="Output 9 2 2 2 3 2" xfId="20440" xr:uid="{00000000-0005-0000-0000-0000614F0000}"/>
    <cellStyle name="Output 9 2 2 2 4" xfId="20441" xr:uid="{00000000-0005-0000-0000-0000624F0000}"/>
    <cellStyle name="Output 9 2 2 2 4 2" xfId="20442" xr:uid="{00000000-0005-0000-0000-0000634F0000}"/>
    <cellStyle name="Output 9 2 2 2 5" xfId="20443" xr:uid="{00000000-0005-0000-0000-0000644F0000}"/>
    <cellStyle name="Output 9 2 2 2 5 2" xfId="20444" xr:uid="{00000000-0005-0000-0000-0000654F0000}"/>
    <cellStyle name="Output 9 2 2 2 6" xfId="20445" xr:uid="{00000000-0005-0000-0000-0000664F0000}"/>
    <cellStyle name="Output 9 2 2 2 6 2" xfId="20446" xr:uid="{00000000-0005-0000-0000-0000674F0000}"/>
    <cellStyle name="Output 9 2 2 2 7" xfId="20447" xr:uid="{00000000-0005-0000-0000-0000684F0000}"/>
    <cellStyle name="Output 9 2 2 2 7 2" xfId="20448" xr:uid="{00000000-0005-0000-0000-0000694F0000}"/>
    <cellStyle name="Output 9 2 2 2 8" xfId="20449" xr:uid="{00000000-0005-0000-0000-00006A4F0000}"/>
    <cellStyle name="Output 9 2 2 2 8 2" xfId="20450" xr:uid="{00000000-0005-0000-0000-00006B4F0000}"/>
    <cellStyle name="Output 9 2 2 2 9" xfId="20451" xr:uid="{00000000-0005-0000-0000-00006C4F0000}"/>
    <cellStyle name="Output 9 2 2 2 9 2" xfId="20452" xr:uid="{00000000-0005-0000-0000-00006D4F0000}"/>
    <cellStyle name="Output 9 2 2 20" xfId="20453" xr:uid="{00000000-0005-0000-0000-00006E4F0000}"/>
    <cellStyle name="Output 9 2 2 3" xfId="20454" xr:uid="{00000000-0005-0000-0000-00006F4F0000}"/>
    <cellStyle name="Output 9 2 2 3 10" xfId="20455" xr:uid="{00000000-0005-0000-0000-0000704F0000}"/>
    <cellStyle name="Output 9 2 2 3 10 2" xfId="20456" xr:uid="{00000000-0005-0000-0000-0000714F0000}"/>
    <cellStyle name="Output 9 2 2 3 11" xfId="20457" xr:uid="{00000000-0005-0000-0000-0000724F0000}"/>
    <cellStyle name="Output 9 2 2 3 11 2" xfId="20458" xr:uid="{00000000-0005-0000-0000-0000734F0000}"/>
    <cellStyle name="Output 9 2 2 3 12" xfId="20459" xr:uid="{00000000-0005-0000-0000-0000744F0000}"/>
    <cellStyle name="Output 9 2 2 3 12 2" xfId="20460" xr:uid="{00000000-0005-0000-0000-0000754F0000}"/>
    <cellStyle name="Output 9 2 2 3 13" xfId="20461" xr:uid="{00000000-0005-0000-0000-0000764F0000}"/>
    <cellStyle name="Output 9 2 2 3 13 2" xfId="20462" xr:uid="{00000000-0005-0000-0000-0000774F0000}"/>
    <cellStyle name="Output 9 2 2 3 14" xfId="20463" xr:uid="{00000000-0005-0000-0000-0000784F0000}"/>
    <cellStyle name="Output 9 2 2 3 14 2" xfId="20464" xr:uid="{00000000-0005-0000-0000-0000794F0000}"/>
    <cellStyle name="Output 9 2 2 3 15" xfId="20465" xr:uid="{00000000-0005-0000-0000-00007A4F0000}"/>
    <cellStyle name="Output 9 2 2 3 15 2" xfId="20466" xr:uid="{00000000-0005-0000-0000-00007B4F0000}"/>
    <cellStyle name="Output 9 2 2 3 16" xfId="20467" xr:uid="{00000000-0005-0000-0000-00007C4F0000}"/>
    <cellStyle name="Output 9 2 2 3 16 2" xfId="20468" xr:uid="{00000000-0005-0000-0000-00007D4F0000}"/>
    <cellStyle name="Output 9 2 2 3 17" xfId="20469" xr:uid="{00000000-0005-0000-0000-00007E4F0000}"/>
    <cellStyle name="Output 9 2 2 3 17 2" xfId="20470" xr:uid="{00000000-0005-0000-0000-00007F4F0000}"/>
    <cellStyle name="Output 9 2 2 3 18" xfId="20471" xr:uid="{00000000-0005-0000-0000-0000804F0000}"/>
    <cellStyle name="Output 9 2 2 3 18 2" xfId="20472" xr:uid="{00000000-0005-0000-0000-0000814F0000}"/>
    <cellStyle name="Output 9 2 2 3 19" xfId="20473" xr:uid="{00000000-0005-0000-0000-0000824F0000}"/>
    <cellStyle name="Output 9 2 2 3 2" xfId="20474" xr:uid="{00000000-0005-0000-0000-0000834F0000}"/>
    <cellStyle name="Output 9 2 2 3 2 2" xfId="20475" xr:uid="{00000000-0005-0000-0000-0000844F0000}"/>
    <cellStyle name="Output 9 2 2 3 3" xfId="20476" xr:uid="{00000000-0005-0000-0000-0000854F0000}"/>
    <cellStyle name="Output 9 2 2 3 3 2" xfId="20477" xr:uid="{00000000-0005-0000-0000-0000864F0000}"/>
    <cellStyle name="Output 9 2 2 3 4" xfId="20478" xr:uid="{00000000-0005-0000-0000-0000874F0000}"/>
    <cellStyle name="Output 9 2 2 3 4 2" xfId="20479" xr:uid="{00000000-0005-0000-0000-0000884F0000}"/>
    <cellStyle name="Output 9 2 2 3 5" xfId="20480" xr:uid="{00000000-0005-0000-0000-0000894F0000}"/>
    <cellStyle name="Output 9 2 2 3 5 2" xfId="20481" xr:uid="{00000000-0005-0000-0000-00008A4F0000}"/>
    <cellStyle name="Output 9 2 2 3 6" xfId="20482" xr:uid="{00000000-0005-0000-0000-00008B4F0000}"/>
    <cellStyle name="Output 9 2 2 3 6 2" xfId="20483" xr:uid="{00000000-0005-0000-0000-00008C4F0000}"/>
    <cellStyle name="Output 9 2 2 3 7" xfId="20484" xr:uid="{00000000-0005-0000-0000-00008D4F0000}"/>
    <cellStyle name="Output 9 2 2 3 7 2" xfId="20485" xr:uid="{00000000-0005-0000-0000-00008E4F0000}"/>
    <cellStyle name="Output 9 2 2 3 8" xfId="20486" xr:uid="{00000000-0005-0000-0000-00008F4F0000}"/>
    <cellStyle name="Output 9 2 2 3 8 2" xfId="20487" xr:uid="{00000000-0005-0000-0000-0000904F0000}"/>
    <cellStyle name="Output 9 2 2 3 9" xfId="20488" xr:uid="{00000000-0005-0000-0000-0000914F0000}"/>
    <cellStyle name="Output 9 2 2 3 9 2" xfId="20489" xr:uid="{00000000-0005-0000-0000-0000924F0000}"/>
    <cellStyle name="Output 9 2 2 4" xfId="20490" xr:uid="{00000000-0005-0000-0000-0000934F0000}"/>
    <cellStyle name="Output 9 2 2 4 10" xfId="20491" xr:uid="{00000000-0005-0000-0000-0000944F0000}"/>
    <cellStyle name="Output 9 2 2 4 10 2" xfId="20492" xr:uid="{00000000-0005-0000-0000-0000954F0000}"/>
    <cellStyle name="Output 9 2 2 4 11" xfId="20493" xr:uid="{00000000-0005-0000-0000-0000964F0000}"/>
    <cellStyle name="Output 9 2 2 4 11 2" xfId="20494" xr:uid="{00000000-0005-0000-0000-0000974F0000}"/>
    <cellStyle name="Output 9 2 2 4 12" xfId="20495" xr:uid="{00000000-0005-0000-0000-0000984F0000}"/>
    <cellStyle name="Output 9 2 2 4 12 2" xfId="20496" xr:uid="{00000000-0005-0000-0000-0000994F0000}"/>
    <cellStyle name="Output 9 2 2 4 13" xfId="20497" xr:uid="{00000000-0005-0000-0000-00009A4F0000}"/>
    <cellStyle name="Output 9 2 2 4 13 2" xfId="20498" xr:uid="{00000000-0005-0000-0000-00009B4F0000}"/>
    <cellStyle name="Output 9 2 2 4 14" xfId="20499" xr:uid="{00000000-0005-0000-0000-00009C4F0000}"/>
    <cellStyle name="Output 9 2 2 4 14 2" xfId="20500" xr:uid="{00000000-0005-0000-0000-00009D4F0000}"/>
    <cellStyle name="Output 9 2 2 4 15" xfId="20501" xr:uid="{00000000-0005-0000-0000-00009E4F0000}"/>
    <cellStyle name="Output 9 2 2 4 15 2" xfId="20502" xr:uid="{00000000-0005-0000-0000-00009F4F0000}"/>
    <cellStyle name="Output 9 2 2 4 16" xfId="20503" xr:uid="{00000000-0005-0000-0000-0000A04F0000}"/>
    <cellStyle name="Output 9 2 2 4 2" xfId="20504" xr:uid="{00000000-0005-0000-0000-0000A14F0000}"/>
    <cellStyle name="Output 9 2 2 4 2 2" xfId="20505" xr:uid="{00000000-0005-0000-0000-0000A24F0000}"/>
    <cellStyle name="Output 9 2 2 4 3" xfId="20506" xr:uid="{00000000-0005-0000-0000-0000A34F0000}"/>
    <cellStyle name="Output 9 2 2 4 3 2" xfId="20507" xr:uid="{00000000-0005-0000-0000-0000A44F0000}"/>
    <cellStyle name="Output 9 2 2 4 4" xfId="20508" xr:uid="{00000000-0005-0000-0000-0000A54F0000}"/>
    <cellStyle name="Output 9 2 2 4 4 2" xfId="20509" xr:uid="{00000000-0005-0000-0000-0000A64F0000}"/>
    <cellStyle name="Output 9 2 2 4 5" xfId="20510" xr:uid="{00000000-0005-0000-0000-0000A74F0000}"/>
    <cellStyle name="Output 9 2 2 4 5 2" xfId="20511" xr:uid="{00000000-0005-0000-0000-0000A84F0000}"/>
    <cellStyle name="Output 9 2 2 4 6" xfId="20512" xr:uid="{00000000-0005-0000-0000-0000A94F0000}"/>
    <cellStyle name="Output 9 2 2 4 6 2" xfId="20513" xr:uid="{00000000-0005-0000-0000-0000AA4F0000}"/>
    <cellStyle name="Output 9 2 2 4 7" xfId="20514" xr:uid="{00000000-0005-0000-0000-0000AB4F0000}"/>
    <cellStyle name="Output 9 2 2 4 7 2" xfId="20515" xr:uid="{00000000-0005-0000-0000-0000AC4F0000}"/>
    <cellStyle name="Output 9 2 2 4 8" xfId="20516" xr:uid="{00000000-0005-0000-0000-0000AD4F0000}"/>
    <cellStyle name="Output 9 2 2 4 8 2" xfId="20517" xr:uid="{00000000-0005-0000-0000-0000AE4F0000}"/>
    <cellStyle name="Output 9 2 2 4 9" xfId="20518" xr:uid="{00000000-0005-0000-0000-0000AF4F0000}"/>
    <cellStyle name="Output 9 2 2 4 9 2" xfId="20519" xr:uid="{00000000-0005-0000-0000-0000B04F0000}"/>
    <cellStyle name="Output 9 2 2 5" xfId="20520" xr:uid="{00000000-0005-0000-0000-0000B14F0000}"/>
    <cellStyle name="Output 9 2 2 5 10" xfId="20521" xr:uid="{00000000-0005-0000-0000-0000B24F0000}"/>
    <cellStyle name="Output 9 2 2 5 10 2" xfId="20522" xr:uid="{00000000-0005-0000-0000-0000B34F0000}"/>
    <cellStyle name="Output 9 2 2 5 11" xfId="20523" xr:uid="{00000000-0005-0000-0000-0000B44F0000}"/>
    <cellStyle name="Output 9 2 2 5 11 2" xfId="20524" xr:uid="{00000000-0005-0000-0000-0000B54F0000}"/>
    <cellStyle name="Output 9 2 2 5 12" xfId="20525" xr:uid="{00000000-0005-0000-0000-0000B64F0000}"/>
    <cellStyle name="Output 9 2 2 5 12 2" xfId="20526" xr:uid="{00000000-0005-0000-0000-0000B74F0000}"/>
    <cellStyle name="Output 9 2 2 5 13" xfId="20527" xr:uid="{00000000-0005-0000-0000-0000B84F0000}"/>
    <cellStyle name="Output 9 2 2 5 13 2" xfId="20528" xr:uid="{00000000-0005-0000-0000-0000B94F0000}"/>
    <cellStyle name="Output 9 2 2 5 14" xfId="20529" xr:uid="{00000000-0005-0000-0000-0000BA4F0000}"/>
    <cellStyle name="Output 9 2 2 5 14 2" xfId="20530" xr:uid="{00000000-0005-0000-0000-0000BB4F0000}"/>
    <cellStyle name="Output 9 2 2 5 15" xfId="20531" xr:uid="{00000000-0005-0000-0000-0000BC4F0000}"/>
    <cellStyle name="Output 9 2 2 5 15 2" xfId="20532" xr:uid="{00000000-0005-0000-0000-0000BD4F0000}"/>
    <cellStyle name="Output 9 2 2 5 16" xfId="20533" xr:uid="{00000000-0005-0000-0000-0000BE4F0000}"/>
    <cellStyle name="Output 9 2 2 5 2" xfId="20534" xr:uid="{00000000-0005-0000-0000-0000BF4F0000}"/>
    <cellStyle name="Output 9 2 2 5 2 2" xfId="20535" xr:uid="{00000000-0005-0000-0000-0000C04F0000}"/>
    <cellStyle name="Output 9 2 2 5 3" xfId="20536" xr:uid="{00000000-0005-0000-0000-0000C14F0000}"/>
    <cellStyle name="Output 9 2 2 5 3 2" xfId="20537" xr:uid="{00000000-0005-0000-0000-0000C24F0000}"/>
    <cellStyle name="Output 9 2 2 5 4" xfId="20538" xr:uid="{00000000-0005-0000-0000-0000C34F0000}"/>
    <cellStyle name="Output 9 2 2 5 4 2" xfId="20539" xr:uid="{00000000-0005-0000-0000-0000C44F0000}"/>
    <cellStyle name="Output 9 2 2 5 5" xfId="20540" xr:uid="{00000000-0005-0000-0000-0000C54F0000}"/>
    <cellStyle name="Output 9 2 2 5 5 2" xfId="20541" xr:uid="{00000000-0005-0000-0000-0000C64F0000}"/>
    <cellStyle name="Output 9 2 2 5 6" xfId="20542" xr:uid="{00000000-0005-0000-0000-0000C74F0000}"/>
    <cellStyle name="Output 9 2 2 5 6 2" xfId="20543" xr:uid="{00000000-0005-0000-0000-0000C84F0000}"/>
    <cellStyle name="Output 9 2 2 5 7" xfId="20544" xr:uid="{00000000-0005-0000-0000-0000C94F0000}"/>
    <cellStyle name="Output 9 2 2 5 7 2" xfId="20545" xr:uid="{00000000-0005-0000-0000-0000CA4F0000}"/>
    <cellStyle name="Output 9 2 2 5 8" xfId="20546" xr:uid="{00000000-0005-0000-0000-0000CB4F0000}"/>
    <cellStyle name="Output 9 2 2 5 8 2" xfId="20547" xr:uid="{00000000-0005-0000-0000-0000CC4F0000}"/>
    <cellStyle name="Output 9 2 2 5 9" xfId="20548" xr:uid="{00000000-0005-0000-0000-0000CD4F0000}"/>
    <cellStyle name="Output 9 2 2 5 9 2" xfId="20549" xr:uid="{00000000-0005-0000-0000-0000CE4F0000}"/>
    <cellStyle name="Output 9 2 2 6" xfId="20550" xr:uid="{00000000-0005-0000-0000-0000CF4F0000}"/>
    <cellStyle name="Output 9 2 2 6 10" xfId="20551" xr:uid="{00000000-0005-0000-0000-0000D04F0000}"/>
    <cellStyle name="Output 9 2 2 6 10 2" xfId="20552" xr:uid="{00000000-0005-0000-0000-0000D14F0000}"/>
    <cellStyle name="Output 9 2 2 6 11" xfId="20553" xr:uid="{00000000-0005-0000-0000-0000D24F0000}"/>
    <cellStyle name="Output 9 2 2 6 11 2" xfId="20554" xr:uid="{00000000-0005-0000-0000-0000D34F0000}"/>
    <cellStyle name="Output 9 2 2 6 12" xfId="20555" xr:uid="{00000000-0005-0000-0000-0000D44F0000}"/>
    <cellStyle name="Output 9 2 2 6 12 2" xfId="20556" xr:uid="{00000000-0005-0000-0000-0000D54F0000}"/>
    <cellStyle name="Output 9 2 2 6 13" xfId="20557" xr:uid="{00000000-0005-0000-0000-0000D64F0000}"/>
    <cellStyle name="Output 9 2 2 6 13 2" xfId="20558" xr:uid="{00000000-0005-0000-0000-0000D74F0000}"/>
    <cellStyle name="Output 9 2 2 6 14" xfId="20559" xr:uid="{00000000-0005-0000-0000-0000D84F0000}"/>
    <cellStyle name="Output 9 2 2 6 14 2" xfId="20560" xr:uid="{00000000-0005-0000-0000-0000D94F0000}"/>
    <cellStyle name="Output 9 2 2 6 15" xfId="20561" xr:uid="{00000000-0005-0000-0000-0000DA4F0000}"/>
    <cellStyle name="Output 9 2 2 6 2" xfId="20562" xr:uid="{00000000-0005-0000-0000-0000DB4F0000}"/>
    <cellStyle name="Output 9 2 2 6 2 2" xfId="20563" xr:uid="{00000000-0005-0000-0000-0000DC4F0000}"/>
    <cellStyle name="Output 9 2 2 6 3" xfId="20564" xr:uid="{00000000-0005-0000-0000-0000DD4F0000}"/>
    <cellStyle name="Output 9 2 2 6 3 2" xfId="20565" xr:uid="{00000000-0005-0000-0000-0000DE4F0000}"/>
    <cellStyle name="Output 9 2 2 6 4" xfId="20566" xr:uid="{00000000-0005-0000-0000-0000DF4F0000}"/>
    <cellStyle name="Output 9 2 2 6 4 2" xfId="20567" xr:uid="{00000000-0005-0000-0000-0000E04F0000}"/>
    <cellStyle name="Output 9 2 2 6 5" xfId="20568" xr:uid="{00000000-0005-0000-0000-0000E14F0000}"/>
    <cellStyle name="Output 9 2 2 6 5 2" xfId="20569" xr:uid="{00000000-0005-0000-0000-0000E24F0000}"/>
    <cellStyle name="Output 9 2 2 6 6" xfId="20570" xr:uid="{00000000-0005-0000-0000-0000E34F0000}"/>
    <cellStyle name="Output 9 2 2 6 6 2" xfId="20571" xr:uid="{00000000-0005-0000-0000-0000E44F0000}"/>
    <cellStyle name="Output 9 2 2 6 7" xfId="20572" xr:uid="{00000000-0005-0000-0000-0000E54F0000}"/>
    <cellStyle name="Output 9 2 2 6 7 2" xfId="20573" xr:uid="{00000000-0005-0000-0000-0000E64F0000}"/>
    <cellStyle name="Output 9 2 2 6 8" xfId="20574" xr:uid="{00000000-0005-0000-0000-0000E74F0000}"/>
    <cellStyle name="Output 9 2 2 6 8 2" xfId="20575" xr:uid="{00000000-0005-0000-0000-0000E84F0000}"/>
    <cellStyle name="Output 9 2 2 6 9" xfId="20576" xr:uid="{00000000-0005-0000-0000-0000E94F0000}"/>
    <cellStyle name="Output 9 2 2 6 9 2" xfId="20577" xr:uid="{00000000-0005-0000-0000-0000EA4F0000}"/>
    <cellStyle name="Output 9 2 2 7" xfId="20578" xr:uid="{00000000-0005-0000-0000-0000EB4F0000}"/>
    <cellStyle name="Output 9 2 2 7 2" xfId="20579" xr:uid="{00000000-0005-0000-0000-0000EC4F0000}"/>
    <cellStyle name="Output 9 2 2 8" xfId="20580" xr:uid="{00000000-0005-0000-0000-0000ED4F0000}"/>
    <cellStyle name="Output 9 2 2 8 2" xfId="20581" xr:uid="{00000000-0005-0000-0000-0000EE4F0000}"/>
    <cellStyle name="Output 9 2 2 9" xfId="20582" xr:uid="{00000000-0005-0000-0000-0000EF4F0000}"/>
    <cellStyle name="Output 9 2 2 9 2" xfId="20583" xr:uid="{00000000-0005-0000-0000-0000F04F0000}"/>
    <cellStyle name="Output 9 2 20" xfId="20584" xr:uid="{00000000-0005-0000-0000-0000F14F0000}"/>
    <cellStyle name="Output 9 2 20 2" xfId="20585" xr:uid="{00000000-0005-0000-0000-0000F24F0000}"/>
    <cellStyle name="Output 9 2 21" xfId="20586" xr:uid="{00000000-0005-0000-0000-0000F34F0000}"/>
    <cellStyle name="Output 9 2 21 2" xfId="20587" xr:uid="{00000000-0005-0000-0000-0000F44F0000}"/>
    <cellStyle name="Output 9 2 22" xfId="20588" xr:uid="{00000000-0005-0000-0000-0000F54F0000}"/>
    <cellStyle name="Output 9 2 22 2" xfId="20589" xr:uid="{00000000-0005-0000-0000-0000F64F0000}"/>
    <cellStyle name="Output 9 2 23" xfId="20590" xr:uid="{00000000-0005-0000-0000-0000F74F0000}"/>
    <cellStyle name="Output 9 2 23 2" xfId="20591" xr:uid="{00000000-0005-0000-0000-0000F84F0000}"/>
    <cellStyle name="Output 9 2 24" xfId="20592" xr:uid="{00000000-0005-0000-0000-0000F94F0000}"/>
    <cellStyle name="Output 9 2 24 2" xfId="20593" xr:uid="{00000000-0005-0000-0000-0000FA4F0000}"/>
    <cellStyle name="Output 9 2 25" xfId="20594" xr:uid="{00000000-0005-0000-0000-0000FB4F0000}"/>
    <cellStyle name="Output 9 2 25 2" xfId="20595" xr:uid="{00000000-0005-0000-0000-0000FC4F0000}"/>
    <cellStyle name="Output 9 2 26" xfId="20596" xr:uid="{00000000-0005-0000-0000-0000FD4F0000}"/>
    <cellStyle name="Output 9 2 26 2" xfId="20597" xr:uid="{00000000-0005-0000-0000-0000FE4F0000}"/>
    <cellStyle name="Output 9 2 27" xfId="20598" xr:uid="{00000000-0005-0000-0000-0000FF4F0000}"/>
    <cellStyle name="Output 9 2 3" xfId="20599" xr:uid="{00000000-0005-0000-0000-000000500000}"/>
    <cellStyle name="Output 9 2 3 10" xfId="20600" xr:uid="{00000000-0005-0000-0000-000001500000}"/>
    <cellStyle name="Output 9 2 3 10 2" xfId="20601" xr:uid="{00000000-0005-0000-0000-000002500000}"/>
    <cellStyle name="Output 9 2 3 11" xfId="20602" xr:uid="{00000000-0005-0000-0000-000003500000}"/>
    <cellStyle name="Output 9 2 3 11 2" xfId="20603" xr:uid="{00000000-0005-0000-0000-000004500000}"/>
    <cellStyle name="Output 9 2 3 12" xfId="20604" xr:uid="{00000000-0005-0000-0000-000005500000}"/>
    <cellStyle name="Output 9 2 3 12 2" xfId="20605" xr:uid="{00000000-0005-0000-0000-000006500000}"/>
    <cellStyle name="Output 9 2 3 13" xfId="20606" xr:uid="{00000000-0005-0000-0000-000007500000}"/>
    <cellStyle name="Output 9 2 3 13 2" xfId="20607" xr:uid="{00000000-0005-0000-0000-000008500000}"/>
    <cellStyle name="Output 9 2 3 14" xfId="20608" xr:uid="{00000000-0005-0000-0000-000009500000}"/>
    <cellStyle name="Output 9 2 3 14 2" xfId="20609" xr:uid="{00000000-0005-0000-0000-00000A500000}"/>
    <cellStyle name="Output 9 2 3 15" xfId="20610" xr:uid="{00000000-0005-0000-0000-00000B500000}"/>
    <cellStyle name="Output 9 2 3 15 2" xfId="20611" xr:uid="{00000000-0005-0000-0000-00000C500000}"/>
    <cellStyle name="Output 9 2 3 16" xfId="20612" xr:uid="{00000000-0005-0000-0000-00000D500000}"/>
    <cellStyle name="Output 9 2 3 16 2" xfId="20613" xr:uid="{00000000-0005-0000-0000-00000E500000}"/>
    <cellStyle name="Output 9 2 3 17" xfId="20614" xr:uid="{00000000-0005-0000-0000-00000F500000}"/>
    <cellStyle name="Output 9 2 3 17 2" xfId="20615" xr:uid="{00000000-0005-0000-0000-000010500000}"/>
    <cellStyle name="Output 9 2 3 18" xfId="20616" xr:uid="{00000000-0005-0000-0000-000011500000}"/>
    <cellStyle name="Output 9 2 3 18 2" xfId="20617" xr:uid="{00000000-0005-0000-0000-000012500000}"/>
    <cellStyle name="Output 9 2 3 19" xfId="20618" xr:uid="{00000000-0005-0000-0000-000013500000}"/>
    <cellStyle name="Output 9 2 3 19 2" xfId="20619" xr:uid="{00000000-0005-0000-0000-000014500000}"/>
    <cellStyle name="Output 9 2 3 2" xfId="20620" xr:uid="{00000000-0005-0000-0000-000015500000}"/>
    <cellStyle name="Output 9 2 3 2 10" xfId="20621" xr:uid="{00000000-0005-0000-0000-000016500000}"/>
    <cellStyle name="Output 9 2 3 2 10 2" xfId="20622" xr:uid="{00000000-0005-0000-0000-000017500000}"/>
    <cellStyle name="Output 9 2 3 2 11" xfId="20623" xr:uid="{00000000-0005-0000-0000-000018500000}"/>
    <cellStyle name="Output 9 2 3 2 11 2" xfId="20624" xr:uid="{00000000-0005-0000-0000-000019500000}"/>
    <cellStyle name="Output 9 2 3 2 12" xfId="20625" xr:uid="{00000000-0005-0000-0000-00001A500000}"/>
    <cellStyle name="Output 9 2 3 2 12 2" xfId="20626" xr:uid="{00000000-0005-0000-0000-00001B500000}"/>
    <cellStyle name="Output 9 2 3 2 13" xfId="20627" xr:uid="{00000000-0005-0000-0000-00001C500000}"/>
    <cellStyle name="Output 9 2 3 2 13 2" xfId="20628" xr:uid="{00000000-0005-0000-0000-00001D500000}"/>
    <cellStyle name="Output 9 2 3 2 14" xfId="20629" xr:uid="{00000000-0005-0000-0000-00001E500000}"/>
    <cellStyle name="Output 9 2 3 2 14 2" xfId="20630" xr:uid="{00000000-0005-0000-0000-00001F500000}"/>
    <cellStyle name="Output 9 2 3 2 15" xfId="20631" xr:uid="{00000000-0005-0000-0000-000020500000}"/>
    <cellStyle name="Output 9 2 3 2 15 2" xfId="20632" xr:uid="{00000000-0005-0000-0000-000021500000}"/>
    <cellStyle name="Output 9 2 3 2 16" xfId="20633" xr:uid="{00000000-0005-0000-0000-000022500000}"/>
    <cellStyle name="Output 9 2 3 2 16 2" xfId="20634" xr:uid="{00000000-0005-0000-0000-000023500000}"/>
    <cellStyle name="Output 9 2 3 2 17" xfId="20635" xr:uid="{00000000-0005-0000-0000-000024500000}"/>
    <cellStyle name="Output 9 2 3 2 17 2" xfId="20636" xr:uid="{00000000-0005-0000-0000-000025500000}"/>
    <cellStyle name="Output 9 2 3 2 18" xfId="20637" xr:uid="{00000000-0005-0000-0000-000026500000}"/>
    <cellStyle name="Output 9 2 3 2 18 2" xfId="20638" xr:uid="{00000000-0005-0000-0000-000027500000}"/>
    <cellStyle name="Output 9 2 3 2 19" xfId="20639" xr:uid="{00000000-0005-0000-0000-000028500000}"/>
    <cellStyle name="Output 9 2 3 2 2" xfId="20640" xr:uid="{00000000-0005-0000-0000-000029500000}"/>
    <cellStyle name="Output 9 2 3 2 2 2" xfId="20641" xr:uid="{00000000-0005-0000-0000-00002A500000}"/>
    <cellStyle name="Output 9 2 3 2 3" xfId="20642" xr:uid="{00000000-0005-0000-0000-00002B500000}"/>
    <cellStyle name="Output 9 2 3 2 3 2" xfId="20643" xr:uid="{00000000-0005-0000-0000-00002C500000}"/>
    <cellStyle name="Output 9 2 3 2 4" xfId="20644" xr:uid="{00000000-0005-0000-0000-00002D500000}"/>
    <cellStyle name="Output 9 2 3 2 4 2" xfId="20645" xr:uid="{00000000-0005-0000-0000-00002E500000}"/>
    <cellStyle name="Output 9 2 3 2 5" xfId="20646" xr:uid="{00000000-0005-0000-0000-00002F500000}"/>
    <cellStyle name="Output 9 2 3 2 5 2" xfId="20647" xr:uid="{00000000-0005-0000-0000-000030500000}"/>
    <cellStyle name="Output 9 2 3 2 6" xfId="20648" xr:uid="{00000000-0005-0000-0000-000031500000}"/>
    <cellStyle name="Output 9 2 3 2 6 2" xfId="20649" xr:uid="{00000000-0005-0000-0000-000032500000}"/>
    <cellStyle name="Output 9 2 3 2 7" xfId="20650" xr:uid="{00000000-0005-0000-0000-000033500000}"/>
    <cellStyle name="Output 9 2 3 2 7 2" xfId="20651" xr:uid="{00000000-0005-0000-0000-000034500000}"/>
    <cellStyle name="Output 9 2 3 2 8" xfId="20652" xr:uid="{00000000-0005-0000-0000-000035500000}"/>
    <cellStyle name="Output 9 2 3 2 8 2" xfId="20653" xr:uid="{00000000-0005-0000-0000-000036500000}"/>
    <cellStyle name="Output 9 2 3 2 9" xfId="20654" xr:uid="{00000000-0005-0000-0000-000037500000}"/>
    <cellStyle name="Output 9 2 3 2 9 2" xfId="20655" xr:uid="{00000000-0005-0000-0000-000038500000}"/>
    <cellStyle name="Output 9 2 3 20" xfId="20656" xr:uid="{00000000-0005-0000-0000-000039500000}"/>
    <cellStyle name="Output 9 2 3 3" xfId="20657" xr:uid="{00000000-0005-0000-0000-00003A500000}"/>
    <cellStyle name="Output 9 2 3 3 10" xfId="20658" xr:uid="{00000000-0005-0000-0000-00003B500000}"/>
    <cellStyle name="Output 9 2 3 3 10 2" xfId="20659" xr:uid="{00000000-0005-0000-0000-00003C500000}"/>
    <cellStyle name="Output 9 2 3 3 11" xfId="20660" xr:uid="{00000000-0005-0000-0000-00003D500000}"/>
    <cellStyle name="Output 9 2 3 3 11 2" xfId="20661" xr:uid="{00000000-0005-0000-0000-00003E500000}"/>
    <cellStyle name="Output 9 2 3 3 12" xfId="20662" xr:uid="{00000000-0005-0000-0000-00003F500000}"/>
    <cellStyle name="Output 9 2 3 3 12 2" xfId="20663" xr:uid="{00000000-0005-0000-0000-000040500000}"/>
    <cellStyle name="Output 9 2 3 3 13" xfId="20664" xr:uid="{00000000-0005-0000-0000-000041500000}"/>
    <cellStyle name="Output 9 2 3 3 13 2" xfId="20665" xr:uid="{00000000-0005-0000-0000-000042500000}"/>
    <cellStyle name="Output 9 2 3 3 14" xfId="20666" xr:uid="{00000000-0005-0000-0000-000043500000}"/>
    <cellStyle name="Output 9 2 3 3 14 2" xfId="20667" xr:uid="{00000000-0005-0000-0000-000044500000}"/>
    <cellStyle name="Output 9 2 3 3 15" xfId="20668" xr:uid="{00000000-0005-0000-0000-000045500000}"/>
    <cellStyle name="Output 9 2 3 3 15 2" xfId="20669" xr:uid="{00000000-0005-0000-0000-000046500000}"/>
    <cellStyle name="Output 9 2 3 3 16" xfId="20670" xr:uid="{00000000-0005-0000-0000-000047500000}"/>
    <cellStyle name="Output 9 2 3 3 16 2" xfId="20671" xr:uid="{00000000-0005-0000-0000-000048500000}"/>
    <cellStyle name="Output 9 2 3 3 17" xfId="20672" xr:uid="{00000000-0005-0000-0000-000049500000}"/>
    <cellStyle name="Output 9 2 3 3 17 2" xfId="20673" xr:uid="{00000000-0005-0000-0000-00004A500000}"/>
    <cellStyle name="Output 9 2 3 3 18" xfId="20674" xr:uid="{00000000-0005-0000-0000-00004B500000}"/>
    <cellStyle name="Output 9 2 3 3 18 2" xfId="20675" xr:uid="{00000000-0005-0000-0000-00004C500000}"/>
    <cellStyle name="Output 9 2 3 3 19" xfId="20676" xr:uid="{00000000-0005-0000-0000-00004D500000}"/>
    <cellStyle name="Output 9 2 3 3 2" xfId="20677" xr:uid="{00000000-0005-0000-0000-00004E500000}"/>
    <cellStyle name="Output 9 2 3 3 2 2" xfId="20678" xr:uid="{00000000-0005-0000-0000-00004F500000}"/>
    <cellStyle name="Output 9 2 3 3 3" xfId="20679" xr:uid="{00000000-0005-0000-0000-000050500000}"/>
    <cellStyle name="Output 9 2 3 3 3 2" xfId="20680" xr:uid="{00000000-0005-0000-0000-000051500000}"/>
    <cellStyle name="Output 9 2 3 3 4" xfId="20681" xr:uid="{00000000-0005-0000-0000-000052500000}"/>
    <cellStyle name="Output 9 2 3 3 4 2" xfId="20682" xr:uid="{00000000-0005-0000-0000-000053500000}"/>
    <cellStyle name="Output 9 2 3 3 5" xfId="20683" xr:uid="{00000000-0005-0000-0000-000054500000}"/>
    <cellStyle name="Output 9 2 3 3 5 2" xfId="20684" xr:uid="{00000000-0005-0000-0000-000055500000}"/>
    <cellStyle name="Output 9 2 3 3 6" xfId="20685" xr:uid="{00000000-0005-0000-0000-000056500000}"/>
    <cellStyle name="Output 9 2 3 3 6 2" xfId="20686" xr:uid="{00000000-0005-0000-0000-000057500000}"/>
    <cellStyle name="Output 9 2 3 3 7" xfId="20687" xr:uid="{00000000-0005-0000-0000-000058500000}"/>
    <cellStyle name="Output 9 2 3 3 7 2" xfId="20688" xr:uid="{00000000-0005-0000-0000-000059500000}"/>
    <cellStyle name="Output 9 2 3 3 8" xfId="20689" xr:uid="{00000000-0005-0000-0000-00005A500000}"/>
    <cellStyle name="Output 9 2 3 3 8 2" xfId="20690" xr:uid="{00000000-0005-0000-0000-00005B500000}"/>
    <cellStyle name="Output 9 2 3 3 9" xfId="20691" xr:uid="{00000000-0005-0000-0000-00005C500000}"/>
    <cellStyle name="Output 9 2 3 3 9 2" xfId="20692" xr:uid="{00000000-0005-0000-0000-00005D500000}"/>
    <cellStyle name="Output 9 2 3 4" xfId="20693" xr:uid="{00000000-0005-0000-0000-00005E500000}"/>
    <cellStyle name="Output 9 2 3 4 10" xfId="20694" xr:uid="{00000000-0005-0000-0000-00005F500000}"/>
    <cellStyle name="Output 9 2 3 4 10 2" xfId="20695" xr:uid="{00000000-0005-0000-0000-000060500000}"/>
    <cellStyle name="Output 9 2 3 4 11" xfId="20696" xr:uid="{00000000-0005-0000-0000-000061500000}"/>
    <cellStyle name="Output 9 2 3 4 11 2" xfId="20697" xr:uid="{00000000-0005-0000-0000-000062500000}"/>
    <cellStyle name="Output 9 2 3 4 12" xfId="20698" xr:uid="{00000000-0005-0000-0000-000063500000}"/>
    <cellStyle name="Output 9 2 3 4 12 2" xfId="20699" xr:uid="{00000000-0005-0000-0000-000064500000}"/>
    <cellStyle name="Output 9 2 3 4 13" xfId="20700" xr:uid="{00000000-0005-0000-0000-000065500000}"/>
    <cellStyle name="Output 9 2 3 4 13 2" xfId="20701" xr:uid="{00000000-0005-0000-0000-000066500000}"/>
    <cellStyle name="Output 9 2 3 4 14" xfId="20702" xr:uid="{00000000-0005-0000-0000-000067500000}"/>
    <cellStyle name="Output 9 2 3 4 14 2" xfId="20703" xr:uid="{00000000-0005-0000-0000-000068500000}"/>
    <cellStyle name="Output 9 2 3 4 15" xfId="20704" xr:uid="{00000000-0005-0000-0000-000069500000}"/>
    <cellStyle name="Output 9 2 3 4 15 2" xfId="20705" xr:uid="{00000000-0005-0000-0000-00006A500000}"/>
    <cellStyle name="Output 9 2 3 4 16" xfId="20706" xr:uid="{00000000-0005-0000-0000-00006B500000}"/>
    <cellStyle name="Output 9 2 3 4 2" xfId="20707" xr:uid="{00000000-0005-0000-0000-00006C500000}"/>
    <cellStyle name="Output 9 2 3 4 2 2" xfId="20708" xr:uid="{00000000-0005-0000-0000-00006D500000}"/>
    <cellStyle name="Output 9 2 3 4 3" xfId="20709" xr:uid="{00000000-0005-0000-0000-00006E500000}"/>
    <cellStyle name="Output 9 2 3 4 3 2" xfId="20710" xr:uid="{00000000-0005-0000-0000-00006F500000}"/>
    <cellStyle name="Output 9 2 3 4 4" xfId="20711" xr:uid="{00000000-0005-0000-0000-000070500000}"/>
    <cellStyle name="Output 9 2 3 4 4 2" xfId="20712" xr:uid="{00000000-0005-0000-0000-000071500000}"/>
    <cellStyle name="Output 9 2 3 4 5" xfId="20713" xr:uid="{00000000-0005-0000-0000-000072500000}"/>
    <cellStyle name="Output 9 2 3 4 5 2" xfId="20714" xr:uid="{00000000-0005-0000-0000-000073500000}"/>
    <cellStyle name="Output 9 2 3 4 6" xfId="20715" xr:uid="{00000000-0005-0000-0000-000074500000}"/>
    <cellStyle name="Output 9 2 3 4 6 2" xfId="20716" xr:uid="{00000000-0005-0000-0000-000075500000}"/>
    <cellStyle name="Output 9 2 3 4 7" xfId="20717" xr:uid="{00000000-0005-0000-0000-000076500000}"/>
    <cellStyle name="Output 9 2 3 4 7 2" xfId="20718" xr:uid="{00000000-0005-0000-0000-000077500000}"/>
    <cellStyle name="Output 9 2 3 4 8" xfId="20719" xr:uid="{00000000-0005-0000-0000-000078500000}"/>
    <cellStyle name="Output 9 2 3 4 8 2" xfId="20720" xr:uid="{00000000-0005-0000-0000-000079500000}"/>
    <cellStyle name="Output 9 2 3 4 9" xfId="20721" xr:uid="{00000000-0005-0000-0000-00007A500000}"/>
    <cellStyle name="Output 9 2 3 4 9 2" xfId="20722" xr:uid="{00000000-0005-0000-0000-00007B500000}"/>
    <cellStyle name="Output 9 2 3 5" xfId="20723" xr:uid="{00000000-0005-0000-0000-00007C500000}"/>
    <cellStyle name="Output 9 2 3 5 10" xfId="20724" xr:uid="{00000000-0005-0000-0000-00007D500000}"/>
    <cellStyle name="Output 9 2 3 5 10 2" xfId="20725" xr:uid="{00000000-0005-0000-0000-00007E500000}"/>
    <cellStyle name="Output 9 2 3 5 11" xfId="20726" xr:uid="{00000000-0005-0000-0000-00007F500000}"/>
    <cellStyle name="Output 9 2 3 5 11 2" xfId="20727" xr:uid="{00000000-0005-0000-0000-000080500000}"/>
    <cellStyle name="Output 9 2 3 5 12" xfId="20728" xr:uid="{00000000-0005-0000-0000-000081500000}"/>
    <cellStyle name="Output 9 2 3 5 12 2" xfId="20729" xr:uid="{00000000-0005-0000-0000-000082500000}"/>
    <cellStyle name="Output 9 2 3 5 13" xfId="20730" xr:uid="{00000000-0005-0000-0000-000083500000}"/>
    <cellStyle name="Output 9 2 3 5 13 2" xfId="20731" xr:uid="{00000000-0005-0000-0000-000084500000}"/>
    <cellStyle name="Output 9 2 3 5 14" xfId="20732" xr:uid="{00000000-0005-0000-0000-000085500000}"/>
    <cellStyle name="Output 9 2 3 5 14 2" xfId="20733" xr:uid="{00000000-0005-0000-0000-000086500000}"/>
    <cellStyle name="Output 9 2 3 5 15" xfId="20734" xr:uid="{00000000-0005-0000-0000-000087500000}"/>
    <cellStyle name="Output 9 2 3 5 15 2" xfId="20735" xr:uid="{00000000-0005-0000-0000-000088500000}"/>
    <cellStyle name="Output 9 2 3 5 16" xfId="20736" xr:uid="{00000000-0005-0000-0000-000089500000}"/>
    <cellStyle name="Output 9 2 3 5 2" xfId="20737" xr:uid="{00000000-0005-0000-0000-00008A500000}"/>
    <cellStyle name="Output 9 2 3 5 2 2" xfId="20738" xr:uid="{00000000-0005-0000-0000-00008B500000}"/>
    <cellStyle name="Output 9 2 3 5 3" xfId="20739" xr:uid="{00000000-0005-0000-0000-00008C500000}"/>
    <cellStyle name="Output 9 2 3 5 3 2" xfId="20740" xr:uid="{00000000-0005-0000-0000-00008D500000}"/>
    <cellStyle name="Output 9 2 3 5 4" xfId="20741" xr:uid="{00000000-0005-0000-0000-00008E500000}"/>
    <cellStyle name="Output 9 2 3 5 4 2" xfId="20742" xr:uid="{00000000-0005-0000-0000-00008F500000}"/>
    <cellStyle name="Output 9 2 3 5 5" xfId="20743" xr:uid="{00000000-0005-0000-0000-000090500000}"/>
    <cellStyle name="Output 9 2 3 5 5 2" xfId="20744" xr:uid="{00000000-0005-0000-0000-000091500000}"/>
    <cellStyle name="Output 9 2 3 5 6" xfId="20745" xr:uid="{00000000-0005-0000-0000-000092500000}"/>
    <cellStyle name="Output 9 2 3 5 6 2" xfId="20746" xr:uid="{00000000-0005-0000-0000-000093500000}"/>
    <cellStyle name="Output 9 2 3 5 7" xfId="20747" xr:uid="{00000000-0005-0000-0000-000094500000}"/>
    <cellStyle name="Output 9 2 3 5 7 2" xfId="20748" xr:uid="{00000000-0005-0000-0000-000095500000}"/>
    <cellStyle name="Output 9 2 3 5 8" xfId="20749" xr:uid="{00000000-0005-0000-0000-000096500000}"/>
    <cellStyle name="Output 9 2 3 5 8 2" xfId="20750" xr:uid="{00000000-0005-0000-0000-000097500000}"/>
    <cellStyle name="Output 9 2 3 5 9" xfId="20751" xr:uid="{00000000-0005-0000-0000-000098500000}"/>
    <cellStyle name="Output 9 2 3 5 9 2" xfId="20752" xr:uid="{00000000-0005-0000-0000-000099500000}"/>
    <cellStyle name="Output 9 2 3 6" xfId="20753" xr:uid="{00000000-0005-0000-0000-00009A500000}"/>
    <cellStyle name="Output 9 2 3 6 10" xfId="20754" xr:uid="{00000000-0005-0000-0000-00009B500000}"/>
    <cellStyle name="Output 9 2 3 6 10 2" xfId="20755" xr:uid="{00000000-0005-0000-0000-00009C500000}"/>
    <cellStyle name="Output 9 2 3 6 11" xfId="20756" xr:uid="{00000000-0005-0000-0000-00009D500000}"/>
    <cellStyle name="Output 9 2 3 6 11 2" xfId="20757" xr:uid="{00000000-0005-0000-0000-00009E500000}"/>
    <cellStyle name="Output 9 2 3 6 12" xfId="20758" xr:uid="{00000000-0005-0000-0000-00009F500000}"/>
    <cellStyle name="Output 9 2 3 6 12 2" xfId="20759" xr:uid="{00000000-0005-0000-0000-0000A0500000}"/>
    <cellStyle name="Output 9 2 3 6 13" xfId="20760" xr:uid="{00000000-0005-0000-0000-0000A1500000}"/>
    <cellStyle name="Output 9 2 3 6 13 2" xfId="20761" xr:uid="{00000000-0005-0000-0000-0000A2500000}"/>
    <cellStyle name="Output 9 2 3 6 14" xfId="20762" xr:uid="{00000000-0005-0000-0000-0000A3500000}"/>
    <cellStyle name="Output 9 2 3 6 14 2" xfId="20763" xr:uid="{00000000-0005-0000-0000-0000A4500000}"/>
    <cellStyle name="Output 9 2 3 6 15" xfId="20764" xr:uid="{00000000-0005-0000-0000-0000A5500000}"/>
    <cellStyle name="Output 9 2 3 6 2" xfId="20765" xr:uid="{00000000-0005-0000-0000-0000A6500000}"/>
    <cellStyle name="Output 9 2 3 6 2 2" xfId="20766" xr:uid="{00000000-0005-0000-0000-0000A7500000}"/>
    <cellStyle name="Output 9 2 3 6 3" xfId="20767" xr:uid="{00000000-0005-0000-0000-0000A8500000}"/>
    <cellStyle name="Output 9 2 3 6 3 2" xfId="20768" xr:uid="{00000000-0005-0000-0000-0000A9500000}"/>
    <cellStyle name="Output 9 2 3 6 4" xfId="20769" xr:uid="{00000000-0005-0000-0000-0000AA500000}"/>
    <cellStyle name="Output 9 2 3 6 4 2" xfId="20770" xr:uid="{00000000-0005-0000-0000-0000AB500000}"/>
    <cellStyle name="Output 9 2 3 6 5" xfId="20771" xr:uid="{00000000-0005-0000-0000-0000AC500000}"/>
    <cellStyle name="Output 9 2 3 6 5 2" xfId="20772" xr:uid="{00000000-0005-0000-0000-0000AD500000}"/>
    <cellStyle name="Output 9 2 3 6 6" xfId="20773" xr:uid="{00000000-0005-0000-0000-0000AE500000}"/>
    <cellStyle name="Output 9 2 3 6 6 2" xfId="20774" xr:uid="{00000000-0005-0000-0000-0000AF500000}"/>
    <cellStyle name="Output 9 2 3 6 7" xfId="20775" xr:uid="{00000000-0005-0000-0000-0000B0500000}"/>
    <cellStyle name="Output 9 2 3 6 7 2" xfId="20776" xr:uid="{00000000-0005-0000-0000-0000B1500000}"/>
    <cellStyle name="Output 9 2 3 6 8" xfId="20777" xr:uid="{00000000-0005-0000-0000-0000B2500000}"/>
    <cellStyle name="Output 9 2 3 6 8 2" xfId="20778" xr:uid="{00000000-0005-0000-0000-0000B3500000}"/>
    <cellStyle name="Output 9 2 3 6 9" xfId="20779" xr:uid="{00000000-0005-0000-0000-0000B4500000}"/>
    <cellStyle name="Output 9 2 3 6 9 2" xfId="20780" xr:uid="{00000000-0005-0000-0000-0000B5500000}"/>
    <cellStyle name="Output 9 2 3 7" xfId="20781" xr:uid="{00000000-0005-0000-0000-0000B6500000}"/>
    <cellStyle name="Output 9 2 3 7 2" xfId="20782" xr:uid="{00000000-0005-0000-0000-0000B7500000}"/>
    <cellStyle name="Output 9 2 3 8" xfId="20783" xr:uid="{00000000-0005-0000-0000-0000B8500000}"/>
    <cellStyle name="Output 9 2 3 8 2" xfId="20784" xr:uid="{00000000-0005-0000-0000-0000B9500000}"/>
    <cellStyle name="Output 9 2 3 9" xfId="20785" xr:uid="{00000000-0005-0000-0000-0000BA500000}"/>
    <cellStyle name="Output 9 2 3 9 2" xfId="20786" xr:uid="{00000000-0005-0000-0000-0000BB500000}"/>
    <cellStyle name="Output 9 2 4" xfId="20787" xr:uid="{00000000-0005-0000-0000-0000BC500000}"/>
    <cellStyle name="Output 9 2 4 10" xfId="20788" xr:uid="{00000000-0005-0000-0000-0000BD500000}"/>
    <cellStyle name="Output 9 2 4 10 2" xfId="20789" xr:uid="{00000000-0005-0000-0000-0000BE500000}"/>
    <cellStyle name="Output 9 2 4 11" xfId="20790" xr:uid="{00000000-0005-0000-0000-0000BF500000}"/>
    <cellStyle name="Output 9 2 4 11 2" xfId="20791" xr:uid="{00000000-0005-0000-0000-0000C0500000}"/>
    <cellStyle name="Output 9 2 4 12" xfId="20792" xr:uid="{00000000-0005-0000-0000-0000C1500000}"/>
    <cellStyle name="Output 9 2 4 12 2" xfId="20793" xr:uid="{00000000-0005-0000-0000-0000C2500000}"/>
    <cellStyle name="Output 9 2 4 13" xfId="20794" xr:uid="{00000000-0005-0000-0000-0000C3500000}"/>
    <cellStyle name="Output 9 2 4 13 2" xfId="20795" xr:uid="{00000000-0005-0000-0000-0000C4500000}"/>
    <cellStyle name="Output 9 2 4 14" xfId="20796" xr:uid="{00000000-0005-0000-0000-0000C5500000}"/>
    <cellStyle name="Output 9 2 4 14 2" xfId="20797" xr:uid="{00000000-0005-0000-0000-0000C6500000}"/>
    <cellStyle name="Output 9 2 4 15" xfId="20798" xr:uid="{00000000-0005-0000-0000-0000C7500000}"/>
    <cellStyle name="Output 9 2 4 15 2" xfId="20799" xr:uid="{00000000-0005-0000-0000-0000C8500000}"/>
    <cellStyle name="Output 9 2 4 16" xfId="20800" xr:uid="{00000000-0005-0000-0000-0000C9500000}"/>
    <cellStyle name="Output 9 2 4 16 2" xfId="20801" xr:uid="{00000000-0005-0000-0000-0000CA500000}"/>
    <cellStyle name="Output 9 2 4 17" xfId="20802" xr:uid="{00000000-0005-0000-0000-0000CB500000}"/>
    <cellStyle name="Output 9 2 4 17 2" xfId="20803" xr:uid="{00000000-0005-0000-0000-0000CC500000}"/>
    <cellStyle name="Output 9 2 4 18" xfId="20804" xr:uid="{00000000-0005-0000-0000-0000CD500000}"/>
    <cellStyle name="Output 9 2 4 18 2" xfId="20805" xr:uid="{00000000-0005-0000-0000-0000CE500000}"/>
    <cellStyle name="Output 9 2 4 19" xfId="20806" xr:uid="{00000000-0005-0000-0000-0000CF500000}"/>
    <cellStyle name="Output 9 2 4 19 2" xfId="20807" xr:uid="{00000000-0005-0000-0000-0000D0500000}"/>
    <cellStyle name="Output 9 2 4 2" xfId="20808" xr:uid="{00000000-0005-0000-0000-0000D1500000}"/>
    <cellStyle name="Output 9 2 4 2 10" xfId="20809" xr:uid="{00000000-0005-0000-0000-0000D2500000}"/>
    <cellStyle name="Output 9 2 4 2 10 2" xfId="20810" xr:uid="{00000000-0005-0000-0000-0000D3500000}"/>
    <cellStyle name="Output 9 2 4 2 11" xfId="20811" xr:uid="{00000000-0005-0000-0000-0000D4500000}"/>
    <cellStyle name="Output 9 2 4 2 11 2" xfId="20812" xr:uid="{00000000-0005-0000-0000-0000D5500000}"/>
    <cellStyle name="Output 9 2 4 2 12" xfId="20813" xr:uid="{00000000-0005-0000-0000-0000D6500000}"/>
    <cellStyle name="Output 9 2 4 2 12 2" xfId="20814" xr:uid="{00000000-0005-0000-0000-0000D7500000}"/>
    <cellStyle name="Output 9 2 4 2 13" xfId="20815" xr:uid="{00000000-0005-0000-0000-0000D8500000}"/>
    <cellStyle name="Output 9 2 4 2 13 2" xfId="20816" xr:uid="{00000000-0005-0000-0000-0000D9500000}"/>
    <cellStyle name="Output 9 2 4 2 14" xfId="20817" xr:uid="{00000000-0005-0000-0000-0000DA500000}"/>
    <cellStyle name="Output 9 2 4 2 14 2" xfId="20818" xr:uid="{00000000-0005-0000-0000-0000DB500000}"/>
    <cellStyle name="Output 9 2 4 2 15" xfId="20819" xr:uid="{00000000-0005-0000-0000-0000DC500000}"/>
    <cellStyle name="Output 9 2 4 2 15 2" xfId="20820" xr:uid="{00000000-0005-0000-0000-0000DD500000}"/>
    <cellStyle name="Output 9 2 4 2 16" xfId="20821" xr:uid="{00000000-0005-0000-0000-0000DE500000}"/>
    <cellStyle name="Output 9 2 4 2 16 2" xfId="20822" xr:uid="{00000000-0005-0000-0000-0000DF500000}"/>
    <cellStyle name="Output 9 2 4 2 17" xfId="20823" xr:uid="{00000000-0005-0000-0000-0000E0500000}"/>
    <cellStyle name="Output 9 2 4 2 17 2" xfId="20824" xr:uid="{00000000-0005-0000-0000-0000E1500000}"/>
    <cellStyle name="Output 9 2 4 2 18" xfId="20825" xr:uid="{00000000-0005-0000-0000-0000E2500000}"/>
    <cellStyle name="Output 9 2 4 2 18 2" xfId="20826" xr:uid="{00000000-0005-0000-0000-0000E3500000}"/>
    <cellStyle name="Output 9 2 4 2 19" xfId="20827" xr:uid="{00000000-0005-0000-0000-0000E4500000}"/>
    <cellStyle name="Output 9 2 4 2 2" xfId="20828" xr:uid="{00000000-0005-0000-0000-0000E5500000}"/>
    <cellStyle name="Output 9 2 4 2 2 2" xfId="20829" xr:uid="{00000000-0005-0000-0000-0000E6500000}"/>
    <cellStyle name="Output 9 2 4 2 3" xfId="20830" xr:uid="{00000000-0005-0000-0000-0000E7500000}"/>
    <cellStyle name="Output 9 2 4 2 3 2" xfId="20831" xr:uid="{00000000-0005-0000-0000-0000E8500000}"/>
    <cellStyle name="Output 9 2 4 2 4" xfId="20832" xr:uid="{00000000-0005-0000-0000-0000E9500000}"/>
    <cellStyle name="Output 9 2 4 2 4 2" xfId="20833" xr:uid="{00000000-0005-0000-0000-0000EA500000}"/>
    <cellStyle name="Output 9 2 4 2 5" xfId="20834" xr:uid="{00000000-0005-0000-0000-0000EB500000}"/>
    <cellStyle name="Output 9 2 4 2 5 2" xfId="20835" xr:uid="{00000000-0005-0000-0000-0000EC500000}"/>
    <cellStyle name="Output 9 2 4 2 6" xfId="20836" xr:uid="{00000000-0005-0000-0000-0000ED500000}"/>
    <cellStyle name="Output 9 2 4 2 6 2" xfId="20837" xr:uid="{00000000-0005-0000-0000-0000EE500000}"/>
    <cellStyle name="Output 9 2 4 2 7" xfId="20838" xr:uid="{00000000-0005-0000-0000-0000EF500000}"/>
    <cellStyle name="Output 9 2 4 2 7 2" xfId="20839" xr:uid="{00000000-0005-0000-0000-0000F0500000}"/>
    <cellStyle name="Output 9 2 4 2 8" xfId="20840" xr:uid="{00000000-0005-0000-0000-0000F1500000}"/>
    <cellStyle name="Output 9 2 4 2 8 2" xfId="20841" xr:uid="{00000000-0005-0000-0000-0000F2500000}"/>
    <cellStyle name="Output 9 2 4 2 9" xfId="20842" xr:uid="{00000000-0005-0000-0000-0000F3500000}"/>
    <cellStyle name="Output 9 2 4 2 9 2" xfId="20843" xr:uid="{00000000-0005-0000-0000-0000F4500000}"/>
    <cellStyle name="Output 9 2 4 20" xfId="20844" xr:uid="{00000000-0005-0000-0000-0000F5500000}"/>
    <cellStyle name="Output 9 2 4 3" xfId="20845" xr:uid="{00000000-0005-0000-0000-0000F6500000}"/>
    <cellStyle name="Output 9 2 4 3 10" xfId="20846" xr:uid="{00000000-0005-0000-0000-0000F7500000}"/>
    <cellStyle name="Output 9 2 4 3 10 2" xfId="20847" xr:uid="{00000000-0005-0000-0000-0000F8500000}"/>
    <cellStyle name="Output 9 2 4 3 11" xfId="20848" xr:uid="{00000000-0005-0000-0000-0000F9500000}"/>
    <cellStyle name="Output 9 2 4 3 11 2" xfId="20849" xr:uid="{00000000-0005-0000-0000-0000FA500000}"/>
    <cellStyle name="Output 9 2 4 3 12" xfId="20850" xr:uid="{00000000-0005-0000-0000-0000FB500000}"/>
    <cellStyle name="Output 9 2 4 3 12 2" xfId="20851" xr:uid="{00000000-0005-0000-0000-0000FC500000}"/>
    <cellStyle name="Output 9 2 4 3 13" xfId="20852" xr:uid="{00000000-0005-0000-0000-0000FD500000}"/>
    <cellStyle name="Output 9 2 4 3 13 2" xfId="20853" xr:uid="{00000000-0005-0000-0000-0000FE500000}"/>
    <cellStyle name="Output 9 2 4 3 14" xfId="20854" xr:uid="{00000000-0005-0000-0000-0000FF500000}"/>
    <cellStyle name="Output 9 2 4 3 14 2" xfId="20855" xr:uid="{00000000-0005-0000-0000-000000510000}"/>
    <cellStyle name="Output 9 2 4 3 15" xfId="20856" xr:uid="{00000000-0005-0000-0000-000001510000}"/>
    <cellStyle name="Output 9 2 4 3 15 2" xfId="20857" xr:uid="{00000000-0005-0000-0000-000002510000}"/>
    <cellStyle name="Output 9 2 4 3 16" xfId="20858" xr:uid="{00000000-0005-0000-0000-000003510000}"/>
    <cellStyle name="Output 9 2 4 3 16 2" xfId="20859" xr:uid="{00000000-0005-0000-0000-000004510000}"/>
    <cellStyle name="Output 9 2 4 3 17" xfId="20860" xr:uid="{00000000-0005-0000-0000-000005510000}"/>
    <cellStyle name="Output 9 2 4 3 17 2" xfId="20861" xr:uid="{00000000-0005-0000-0000-000006510000}"/>
    <cellStyle name="Output 9 2 4 3 18" xfId="20862" xr:uid="{00000000-0005-0000-0000-000007510000}"/>
    <cellStyle name="Output 9 2 4 3 2" xfId="20863" xr:uid="{00000000-0005-0000-0000-000008510000}"/>
    <cellStyle name="Output 9 2 4 3 2 2" xfId="20864" xr:uid="{00000000-0005-0000-0000-000009510000}"/>
    <cellStyle name="Output 9 2 4 3 3" xfId="20865" xr:uid="{00000000-0005-0000-0000-00000A510000}"/>
    <cellStyle name="Output 9 2 4 3 3 2" xfId="20866" xr:uid="{00000000-0005-0000-0000-00000B510000}"/>
    <cellStyle name="Output 9 2 4 3 4" xfId="20867" xr:uid="{00000000-0005-0000-0000-00000C510000}"/>
    <cellStyle name="Output 9 2 4 3 4 2" xfId="20868" xr:uid="{00000000-0005-0000-0000-00000D510000}"/>
    <cellStyle name="Output 9 2 4 3 5" xfId="20869" xr:uid="{00000000-0005-0000-0000-00000E510000}"/>
    <cellStyle name="Output 9 2 4 3 5 2" xfId="20870" xr:uid="{00000000-0005-0000-0000-00000F510000}"/>
    <cellStyle name="Output 9 2 4 3 6" xfId="20871" xr:uid="{00000000-0005-0000-0000-000010510000}"/>
    <cellStyle name="Output 9 2 4 3 6 2" xfId="20872" xr:uid="{00000000-0005-0000-0000-000011510000}"/>
    <cellStyle name="Output 9 2 4 3 7" xfId="20873" xr:uid="{00000000-0005-0000-0000-000012510000}"/>
    <cellStyle name="Output 9 2 4 3 7 2" xfId="20874" xr:uid="{00000000-0005-0000-0000-000013510000}"/>
    <cellStyle name="Output 9 2 4 3 8" xfId="20875" xr:uid="{00000000-0005-0000-0000-000014510000}"/>
    <cellStyle name="Output 9 2 4 3 8 2" xfId="20876" xr:uid="{00000000-0005-0000-0000-000015510000}"/>
    <cellStyle name="Output 9 2 4 3 9" xfId="20877" xr:uid="{00000000-0005-0000-0000-000016510000}"/>
    <cellStyle name="Output 9 2 4 3 9 2" xfId="20878" xr:uid="{00000000-0005-0000-0000-000017510000}"/>
    <cellStyle name="Output 9 2 4 4" xfId="20879" xr:uid="{00000000-0005-0000-0000-000018510000}"/>
    <cellStyle name="Output 9 2 4 4 10" xfId="20880" xr:uid="{00000000-0005-0000-0000-000019510000}"/>
    <cellStyle name="Output 9 2 4 4 10 2" xfId="20881" xr:uid="{00000000-0005-0000-0000-00001A510000}"/>
    <cellStyle name="Output 9 2 4 4 11" xfId="20882" xr:uid="{00000000-0005-0000-0000-00001B510000}"/>
    <cellStyle name="Output 9 2 4 4 11 2" xfId="20883" xr:uid="{00000000-0005-0000-0000-00001C510000}"/>
    <cellStyle name="Output 9 2 4 4 12" xfId="20884" xr:uid="{00000000-0005-0000-0000-00001D510000}"/>
    <cellStyle name="Output 9 2 4 4 12 2" xfId="20885" xr:uid="{00000000-0005-0000-0000-00001E510000}"/>
    <cellStyle name="Output 9 2 4 4 13" xfId="20886" xr:uid="{00000000-0005-0000-0000-00001F510000}"/>
    <cellStyle name="Output 9 2 4 4 13 2" xfId="20887" xr:uid="{00000000-0005-0000-0000-000020510000}"/>
    <cellStyle name="Output 9 2 4 4 14" xfId="20888" xr:uid="{00000000-0005-0000-0000-000021510000}"/>
    <cellStyle name="Output 9 2 4 4 14 2" xfId="20889" xr:uid="{00000000-0005-0000-0000-000022510000}"/>
    <cellStyle name="Output 9 2 4 4 15" xfId="20890" xr:uid="{00000000-0005-0000-0000-000023510000}"/>
    <cellStyle name="Output 9 2 4 4 15 2" xfId="20891" xr:uid="{00000000-0005-0000-0000-000024510000}"/>
    <cellStyle name="Output 9 2 4 4 16" xfId="20892" xr:uid="{00000000-0005-0000-0000-000025510000}"/>
    <cellStyle name="Output 9 2 4 4 2" xfId="20893" xr:uid="{00000000-0005-0000-0000-000026510000}"/>
    <cellStyle name="Output 9 2 4 4 2 2" xfId="20894" xr:uid="{00000000-0005-0000-0000-000027510000}"/>
    <cellStyle name="Output 9 2 4 4 3" xfId="20895" xr:uid="{00000000-0005-0000-0000-000028510000}"/>
    <cellStyle name="Output 9 2 4 4 3 2" xfId="20896" xr:uid="{00000000-0005-0000-0000-000029510000}"/>
    <cellStyle name="Output 9 2 4 4 4" xfId="20897" xr:uid="{00000000-0005-0000-0000-00002A510000}"/>
    <cellStyle name="Output 9 2 4 4 4 2" xfId="20898" xr:uid="{00000000-0005-0000-0000-00002B510000}"/>
    <cellStyle name="Output 9 2 4 4 5" xfId="20899" xr:uid="{00000000-0005-0000-0000-00002C510000}"/>
    <cellStyle name="Output 9 2 4 4 5 2" xfId="20900" xr:uid="{00000000-0005-0000-0000-00002D510000}"/>
    <cellStyle name="Output 9 2 4 4 6" xfId="20901" xr:uid="{00000000-0005-0000-0000-00002E510000}"/>
    <cellStyle name="Output 9 2 4 4 6 2" xfId="20902" xr:uid="{00000000-0005-0000-0000-00002F510000}"/>
    <cellStyle name="Output 9 2 4 4 7" xfId="20903" xr:uid="{00000000-0005-0000-0000-000030510000}"/>
    <cellStyle name="Output 9 2 4 4 7 2" xfId="20904" xr:uid="{00000000-0005-0000-0000-000031510000}"/>
    <cellStyle name="Output 9 2 4 4 8" xfId="20905" xr:uid="{00000000-0005-0000-0000-000032510000}"/>
    <cellStyle name="Output 9 2 4 4 8 2" xfId="20906" xr:uid="{00000000-0005-0000-0000-000033510000}"/>
    <cellStyle name="Output 9 2 4 4 9" xfId="20907" xr:uid="{00000000-0005-0000-0000-000034510000}"/>
    <cellStyle name="Output 9 2 4 4 9 2" xfId="20908" xr:uid="{00000000-0005-0000-0000-000035510000}"/>
    <cellStyle name="Output 9 2 4 5" xfId="20909" xr:uid="{00000000-0005-0000-0000-000036510000}"/>
    <cellStyle name="Output 9 2 4 5 10" xfId="20910" xr:uid="{00000000-0005-0000-0000-000037510000}"/>
    <cellStyle name="Output 9 2 4 5 10 2" xfId="20911" xr:uid="{00000000-0005-0000-0000-000038510000}"/>
    <cellStyle name="Output 9 2 4 5 11" xfId="20912" xr:uid="{00000000-0005-0000-0000-000039510000}"/>
    <cellStyle name="Output 9 2 4 5 11 2" xfId="20913" xr:uid="{00000000-0005-0000-0000-00003A510000}"/>
    <cellStyle name="Output 9 2 4 5 12" xfId="20914" xr:uid="{00000000-0005-0000-0000-00003B510000}"/>
    <cellStyle name="Output 9 2 4 5 12 2" xfId="20915" xr:uid="{00000000-0005-0000-0000-00003C510000}"/>
    <cellStyle name="Output 9 2 4 5 13" xfId="20916" xr:uid="{00000000-0005-0000-0000-00003D510000}"/>
    <cellStyle name="Output 9 2 4 5 13 2" xfId="20917" xr:uid="{00000000-0005-0000-0000-00003E510000}"/>
    <cellStyle name="Output 9 2 4 5 14" xfId="20918" xr:uid="{00000000-0005-0000-0000-00003F510000}"/>
    <cellStyle name="Output 9 2 4 5 14 2" xfId="20919" xr:uid="{00000000-0005-0000-0000-000040510000}"/>
    <cellStyle name="Output 9 2 4 5 15" xfId="20920" xr:uid="{00000000-0005-0000-0000-000041510000}"/>
    <cellStyle name="Output 9 2 4 5 15 2" xfId="20921" xr:uid="{00000000-0005-0000-0000-000042510000}"/>
    <cellStyle name="Output 9 2 4 5 16" xfId="20922" xr:uid="{00000000-0005-0000-0000-000043510000}"/>
    <cellStyle name="Output 9 2 4 5 2" xfId="20923" xr:uid="{00000000-0005-0000-0000-000044510000}"/>
    <cellStyle name="Output 9 2 4 5 2 2" xfId="20924" xr:uid="{00000000-0005-0000-0000-000045510000}"/>
    <cellStyle name="Output 9 2 4 5 3" xfId="20925" xr:uid="{00000000-0005-0000-0000-000046510000}"/>
    <cellStyle name="Output 9 2 4 5 3 2" xfId="20926" xr:uid="{00000000-0005-0000-0000-000047510000}"/>
    <cellStyle name="Output 9 2 4 5 4" xfId="20927" xr:uid="{00000000-0005-0000-0000-000048510000}"/>
    <cellStyle name="Output 9 2 4 5 4 2" xfId="20928" xr:uid="{00000000-0005-0000-0000-000049510000}"/>
    <cellStyle name="Output 9 2 4 5 5" xfId="20929" xr:uid="{00000000-0005-0000-0000-00004A510000}"/>
    <cellStyle name="Output 9 2 4 5 5 2" xfId="20930" xr:uid="{00000000-0005-0000-0000-00004B510000}"/>
    <cellStyle name="Output 9 2 4 5 6" xfId="20931" xr:uid="{00000000-0005-0000-0000-00004C510000}"/>
    <cellStyle name="Output 9 2 4 5 6 2" xfId="20932" xr:uid="{00000000-0005-0000-0000-00004D510000}"/>
    <cellStyle name="Output 9 2 4 5 7" xfId="20933" xr:uid="{00000000-0005-0000-0000-00004E510000}"/>
    <cellStyle name="Output 9 2 4 5 7 2" xfId="20934" xr:uid="{00000000-0005-0000-0000-00004F510000}"/>
    <cellStyle name="Output 9 2 4 5 8" xfId="20935" xr:uid="{00000000-0005-0000-0000-000050510000}"/>
    <cellStyle name="Output 9 2 4 5 8 2" xfId="20936" xr:uid="{00000000-0005-0000-0000-000051510000}"/>
    <cellStyle name="Output 9 2 4 5 9" xfId="20937" xr:uid="{00000000-0005-0000-0000-000052510000}"/>
    <cellStyle name="Output 9 2 4 5 9 2" xfId="20938" xr:uid="{00000000-0005-0000-0000-000053510000}"/>
    <cellStyle name="Output 9 2 4 6" xfId="20939" xr:uid="{00000000-0005-0000-0000-000054510000}"/>
    <cellStyle name="Output 9 2 4 6 10" xfId="20940" xr:uid="{00000000-0005-0000-0000-000055510000}"/>
    <cellStyle name="Output 9 2 4 6 10 2" xfId="20941" xr:uid="{00000000-0005-0000-0000-000056510000}"/>
    <cellStyle name="Output 9 2 4 6 11" xfId="20942" xr:uid="{00000000-0005-0000-0000-000057510000}"/>
    <cellStyle name="Output 9 2 4 6 11 2" xfId="20943" xr:uid="{00000000-0005-0000-0000-000058510000}"/>
    <cellStyle name="Output 9 2 4 6 12" xfId="20944" xr:uid="{00000000-0005-0000-0000-000059510000}"/>
    <cellStyle name="Output 9 2 4 6 12 2" xfId="20945" xr:uid="{00000000-0005-0000-0000-00005A510000}"/>
    <cellStyle name="Output 9 2 4 6 13" xfId="20946" xr:uid="{00000000-0005-0000-0000-00005B510000}"/>
    <cellStyle name="Output 9 2 4 6 13 2" xfId="20947" xr:uid="{00000000-0005-0000-0000-00005C510000}"/>
    <cellStyle name="Output 9 2 4 6 14" xfId="20948" xr:uid="{00000000-0005-0000-0000-00005D510000}"/>
    <cellStyle name="Output 9 2 4 6 14 2" xfId="20949" xr:uid="{00000000-0005-0000-0000-00005E510000}"/>
    <cellStyle name="Output 9 2 4 6 15" xfId="20950" xr:uid="{00000000-0005-0000-0000-00005F510000}"/>
    <cellStyle name="Output 9 2 4 6 2" xfId="20951" xr:uid="{00000000-0005-0000-0000-000060510000}"/>
    <cellStyle name="Output 9 2 4 6 2 2" xfId="20952" xr:uid="{00000000-0005-0000-0000-000061510000}"/>
    <cellStyle name="Output 9 2 4 6 3" xfId="20953" xr:uid="{00000000-0005-0000-0000-000062510000}"/>
    <cellStyle name="Output 9 2 4 6 3 2" xfId="20954" xr:uid="{00000000-0005-0000-0000-000063510000}"/>
    <cellStyle name="Output 9 2 4 6 4" xfId="20955" xr:uid="{00000000-0005-0000-0000-000064510000}"/>
    <cellStyle name="Output 9 2 4 6 4 2" xfId="20956" xr:uid="{00000000-0005-0000-0000-000065510000}"/>
    <cellStyle name="Output 9 2 4 6 5" xfId="20957" xr:uid="{00000000-0005-0000-0000-000066510000}"/>
    <cellStyle name="Output 9 2 4 6 5 2" xfId="20958" xr:uid="{00000000-0005-0000-0000-000067510000}"/>
    <cellStyle name="Output 9 2 4 6 6" xfId="20959" xr:uid="{00000000-0005-0000-0000-000068510000}"/>
    <cellStyle name="Output 9 2 4 6 6 2" xfId="20960" xr:uid="{00000000-0005-0000-0000-000069510000}"/>
    <cellStyle name="Output 9 2 4 6 7" xfId="20961" xr:uid="{00000000-0005-0000-0000-00006A510000}"/>
    <cellStyle name="Output 9 2 4 6 7 2" xfId="20962" xr:uid="{00000000-0005-0000-0000-00006B510000}"/>
    <cellStyle name="Output 9 2 4 6 8" xfId="20963" xr:uid="{00000000-0005-0000-0000-00006C510000}"/>
    <cellStyle name="Output 9 2 4 6 8 2" xfId="20964" xr:uid="{00000000-0005-0000-0000-00006D510000}"/>
    <cellStyle name="Output 9 2 4 6 9" xfId="20965" xr:uid="{00000000-0005-0000-0000-00006E510000}"/>
    <cellStyle name="Output 9 2 4 6 9 2" xfId="20966" xr:uid="{00000000-0005-0000-0000-00006F510000}"/>
    <cellStyle name="Output 9 2 4 7" xfId="20967" xr:uid="{00000000-0005-0000-0000-000070510000}"/>
    <cellStyle name="Output 9 2 4 7 2" xfId="20968" xr:uid="{00000000-0005-0000-0000-000071510000}"/>
    <cellStyle name="Output 9 2 4 8" xfId="20969" xr:uid="{00000000-0005-0000-0000-000072510000}"/>
    <cellStyle name="Output 9 2 4 8 2" xfId="20970" xr:uid="{00000000-0005-0000-0000-000073510000}"/>
    <cellStyle name="Output 9 2 4 9" xfId="20971" xr:uid="{00000000-0005-0000-0000-000074510000}"/>
    <cellStyle name="Output 9 2 4 9 2" xfId="20972" xr:uid="{00000000-0005-0000-0000-000075510000}"/>
    <cellStyle name="Output 9 2 5" xfId="20973" xr:uid="{00000000-0005-0000-0000-000076510000}"/>
    <cellStyle name="Output 9 2 5 10" xfId="20974" xr:uid="{00000000-0005-0000-0000-000077510000}"/>
    <cellStyle name="Output 9 2 5 10 2" xfId="20975" xr:uid="{00000000-0005-0000-0000-000078510000}"/>
    <cellStyle name="Output 9 2 5 11" xfId="20976" xr:uid="{00000000-0005-0000-0000-000079510000}"/>
    <cellStyle name="Output 9 2 5 11 2" xfId="20977" xr:uid="{00000000-0005-0000-0000-00007A510000}"/>
    <cellStyle name="Output 9 2 5 12" xfId="20978" xr:uid="{00000000-0005-0000-0000-00007B510000}"/>
    <cellStyle name="Output 9 2 5 12 2" xfId="20979" xr:uid="{00000000-0005-0000-0000-00007C510000}"/>
    <cellStyle name="Output 9 2 5 13" xfId="20980" xr:uid="{00000000-0005-0000-0000-00007D510000}"/>
    <cellStyle name="Output 9 2 5 13 2" xfId="20981" xr:uid="{00000000-0005-0000-0000-00007E510000}"/>
    <cellStyle name="Output 9 2 5 14" xfId="20982" xr:uid="{00000000-0005-0000-0000-00007F510000}"/>
    <cellStyle name="Output 9 2 5 14 2" xfId="20983" xr:uid="{00000000-0005-0000-0000-000080510000}"/>
    <cellStyle name="Output 9 2 5 15" xfId="20984" xr:uid="{00000000-0005-0000-0000-000081510000}"/>
    <cellStyle name="Output 9 2 5 15 2" xfId="20985" xr:uid="{00000000-0005-0000-0000-000082510000}"/>
    <cellStyle name="Output 9 2 5 16" xfId="20986" xr:uid="{00000000-0005-0000-0000-000083510000}"/>
    <cellStyle name="Output 9 2 5 16 2" xfId="20987" xr:uid="{00000000-0005-0000-0000-000084510000}"/>
    <cellStyle name="Output 9 2 5 17" xfId="20988" xr:uid="{00000000-0005-0000-0000-000085510000}"/>
    <cellStyle name="Output 9 2 5 17 2" xfId="20989" xr:uid="{00000000-0005-0000-0000-000086510000}"/>
    <cellStyle name="Output 9 2 5 18" xfId="20990" xr:uid="{00000000-0005-0000-0000-000087510000}"/>
    <cellStyle name="Output 9 2 5 18 2" xfId="20991" xr:uid="{00000000-0005-0000-0000-000088510000}"/>
    <cellStyle name="Output 9 2 5 19" xfId="20992" xr:uid="{00000000-0005-0000-0000-000089510000}"/>
    <cellStyle name="Output 9 2 5 2" xfId="20993" xr:uid="{00000000-0005-0000-0000-00008A510000}"/>
    <cellStyle name="Output 9 2 5 2 10" xfId="20994" xr:uid="{00000000-0005-0000-0000-00008B510000}"/>
    <cellStyle name="Output 9 2 5 2 10 2" xfId="20995" xr:uid="{00000000-0005-0000-0000-00008C510000}"/>
    <cellStyle name="Output 9 2 5 2 11" xfId="20996" xr:uid="{00000000-0005-0000-0000-00008D510000}"/>
    <cellStyle name="Output 9 2 5 2 11 2" xfId="20997" xr:uid="{00000000-0005-0000-0000-00008E510000}"/>
    <cellStyle name="Output 9 2 5 2 12" xfId="20998" xr:uid="{00000000-0005-0000-0000-00008F510000}"/>
    <cellStyle name="Output 9 2 5 2 12 2" xfId="20999" xr:uid="{00000000-0005-0000-0000-000090510000}"/>
    <cellStyle name="Output 9 2 5 2 13" xfId="21000" xr:uid="{00000000-0005-0000-0000-000091510000}"/>
    <cellStyle name="Output 9 2 5 2 13 2" xfId="21001" xr:uid="{00000000-0005-0000-0000-000092510000}"/>
    <cellStyle name="Output 9 2 5 2 14" xfId="21002" xr:uid="{00000000-0005-0000-0000-000093510000}"/>
    <cellStyle name="Output 9 2 5 2 14 2" xfId="21003" xr:uid="{00000000-0005-0000-0000-000094510000}"/>
    <cellStyle name="Output 9 2 5 2 15" xfId="21004" xr:uid="{00000000-0005-0000-0000-000095510000}"/>
    <cellStyle name="Output 9 2 5 2 15 2" xfId="21005" xr:uid="{00000000-0005-0000-0000-000096510000}"/>
    <cellStyle name="Output 9 2 5 2 16" xfId="21006" xr:uid="{00000000-0005-0000-0000-000097510000}"/>
    <cellStyle name="Output 9 2 5 2 16 2" xfId="21007" xr:uid="{00000000-0005-0000-0000-000098510000}"/>
    <cellStyle name="Output 9 2 5 2 17" xfId="21008" xr:uid="{00000000-0005-0000-0000-000099510000}"/>
    <cellStyle name="Output 9 2 5 2 17 2" xfId="21009" xr:uid="{00000000-0005-0000-0000-00009A510000}"/>
    <cellStyle name="Output 9 2 5 2 18" xfId="21010" xr:uid="{00000000-0005-0000-0000-00009B510000}"/>
    <cellStyle name="Output 9 2 5 2 2" xfId="21011" xr:uid="{00000000-0005-0000-0000-00009C510000}"/>
    <cellStyle name="Output 9 2 5 2 2 2" xfId="21012" xr:uid="{00000000-0005-0000-0000-00009D510000}"/>
    <cellStyle name="Output 9 2 5 2 3" xfId="21013" xr:uid="{00000000-0005-0000-0000-00009E510000}"/>
    <cellStyle name="Output 9 2 5 2 3 2" xfId="21014" xr:uid="{00000000-0005-0000-0000-00009F510000}"/>
    <cellStyle name="Output 9 2 5 2 4" xfId="21015" xr:uid="{00000000-0005-0000-0000-0000A0510000}"/>
    <cellStyle name="Output 9 2 5 2 4 2" xfId="21016" xr:uid="{00000000-0005-0000-0000-0000A1510000}"/>
    <cellStyle name="Output 9 2 5 2 5" xfId="21017" xr:uid="{00000000-0005-0000-0000-0000A2510000}"/>
    <cellStyle name="Output 9 2 5 2 5 2" xfId="21018" xr:uid="{00000000-0005-0000-0000-0000A3510000}"/>
    <cellStyle name="Output 9 2 5 2 6" xfId="21019" xr:uid="{00000000-0005-0000-0000-0000A4510000}"/>
    <cellStyle name="Output 9 2 5 2 6 2" xfId="21020" xr:uid="{00000000-0005-0000-0000-0000A5510000}"/>
    <cellStyle name="Output 9 2 5 2 7" xfId="21021" xr:uid="{00000000-0005-0000-0000-0000A6510000}"/>
    <cellStyle name="Output 9 2 5 2 7 2" xfId="21022" xr:uid="{00000000-0005-0000-0000-0000A7510000}"/>
    <cellStyle name="Output 9 2 5 2 8" xfId="21023" xr:uid="{00000000-0005-0000-0000-0000A8510000}"/>
    <cellStyle name="Output 9 2 5 2 8 2" xfId="21024" xr:uid="{00000000-0005-0000-0000-0000A9510000}"/>
    <cellStyle name="Output 9 2 5 2 9" xfId="21025" xr:uid="{00000000-0005-0000-0000-0000AA510000}"/>
    <cellStyle name="Output 9 2 5 2 9 2" xfId="21026" xr:uid="{00000000-0005-0000-0000-0000AB510000}"/>
    <cellStyle name="Output 9 2 5 3" xfId="21027" xr:uid="{00000000-0005-0000-0000-0000AC510000}"/>
    <cellStyle name="Output 9 2 5 3 10" xfId="21028" xr:uid="{00000000-0005-0000-0000-0000AD510000}"/>
    <cellStyle name="Output 9 2 5 3 10 2" xfId="21029" xr:uid="{00000000-0005-0000-0000-0000AE510000}"/>
    <cellStyle name="Output 9 2 5 3 11" xfId="21030" xr:uid="{00000000-0005-0000-0000-0000AF510000}"/>
    <cellStyle name="Output 9 2 5 3 11 2" xfId="21031" xr:uid="{00000000-0005-0000-0000-0000B0510000}"/>
    <cellStyle name="Output 9 2 5 3 12" xfId="21032" xr:uid="{00000000-0005-0000-0000-0000B1510000}"/>
    <cellStyle name="Output 9 2 5 3 12 2" xfId="21033" xr:uid="{00000000-0005-0000-0000-0000B2510000}"/>
    <cellStyle name="Output 9 2 5 3 13" xfId="21034" xr:uid="{00000000-0005-0000-0000-0000B3510000}"/>
    <cellStyle name="Output 9 2 5 3 13 2" xfId="21035" xr:uid="{00000000-0005-0000-0000-0000B4510000}"/>
    <cellStyle name="Output 9 2 5 3 14" xfId="21036" xr:uid="{00000000-0005-0000-0000-0000B5510000}"/>
    <cellStyle name="Output 9 2 5 3 14 2" xfId="21037" xr:uid="{00000000-0005-0000-0000-0000B6510000}"/>
    <cellStyle name="Output 9 2 5 3 15" xfId="21038" xr:uid="{00000000-0005-0000-0000-0000B7510000}"/>
    <cellStyle name="Output 9 2 5 3 15 2" xfId="21039" xr:uid="{00000000-0005-0000-0000-0000B8510000}"/>
    <cellStyle name="Output 9 2 5 3 16" xfId="21040" xr:uid="{00000000-0005-0000-0000-0000B9510000}"/>
    <cellStyle name="Output 9 2 5 3 2" xfId="21041" xr:uid="{00000000-0005-0000-0000-0000BA510000}"/>
    <cellStyle name="Output 9 2 5 3 2 2" xfId="21042" xr:uid="{00000000-0005-0000-0000-0000BB510000}"/>
    <cellStyle name="Output 9 2 5 3 3" xfId="21043" xr:uid="{00000000-0005-0000-0000-0000BC510000}"/>
    <cellStyle name="Output 9 2 5 3 3 2" xfId="21044" xr:uid="{00000000-0005-0000-0000-0000BD510000}"/>
    <cellStyle name="Output 9 2 5 3 4" xfId="21045" xr:uid="{00000000-0005-0000-0000-0000BE510000}"/>
    <cellStyle name="Output 9 2 5 3 4 2" xfId="21046" xr:uid="{00000000-0005-0000-0000-0000BF510000}"/>
    <cellStyle name="Output 9 2 5 3 5" xfId="21047" xr:uid="{00000000-0005-0000-0000-0000C0510000}"/>
    <cellStyle name="Output 9 2 5 3 5 2" xfId="21048" xr:uid="{00000000-0005-0000-0000-0000C1510000}"/>
    <cellStyle name="Output 9 2 5 3 6" xfId="21049" xr:uid="{00000000-0005-0000-0000-0000C2510000}"/>
    <cellStyle name="Output 9 2 5 3 6 2" xfId="21050" xr:uid="{00000000-0005-0000-0000-0000C3510000}"/>
    <cellStyle name="Output 9 2 5 3 7" xfId="21051" xr:uid="{00000000-0005-0000-0000-0000C4510000}"/>
    <cellStyle name="Output 9 2 5 3 7 2" xfId="21052" xr:uid="{00000000-0005-0000-0000-0000C5510000}"/>
    <cellStyle name="Output 9 2 5 3 8" xfId="21053" xr:uid="{00000000-0005-0000-0000-0000C6510000}"/>
    <cellStyle name="Output 9 2 5 3 8 2" xfId="21054" xr:uid="{00000000-0005-0000-0000-0000C7510000}"/>
    <cellStyle name="Output 9 2 5 3 9" xfId="21055" xr:uid="{00000000-0005-0000-0000-0000C8510000}"/>
    <cellStyle name="Output 9 2 5 3 9 2" xfId="21056" xr:uid="{00000000-0005-0000-0000-0000C9510000}"/>
    <cellStyle name="Output 9 2 5 4" xfId="21057" xr:uid="{00000000-0005-0000-0000-0000CA510000}"/>
    <cellStyle name="Output 9 2 5 4 10" xfId="21058" xr:uid="{00000000-0005-0000-0000-0000CB510000}"/>
    <cellStyle name="Output 9 2 5 4 10 2" xfId="21059" xr:uid="{00000000-0005-0000-0000-0000CC510000}"/>
    <cellStyle name="Output 9 2 5 4 11" xfId="21060" xr:uid="{00000000-0005-0000-0000-0000CD510000}"/>
    <cellStyle name="Output 9 2 5 4 11 2" xfId="21061" xr:uid="{00000000-0005-0000-0000-0000CE510000}"/>
    <cellStyle name="Output 9 2 5 4 12" xfId="21062" xr:uid="{00000000-0005-0000-0000-0000CF510000}"/>
    <cellStyle name="Output 9 2 5 4 12 2" xfId="21063" xr:uid="{00000000-0005-0000-0000-0000D0510000}"/>
    <cellStyle name="Output 9 2 5 4 13" xfId="21064" xr:uid="{00000000-0005-0000-0000-0000D1510000}"/>
    <cellStyle name="Output 9 2 5 4 13 2" xfId="21065" xr:uid="{00000000-0005-0000-0000-0000D2510000}"/>
    <cellStyle name="Output 9 2 5 4 14" xfId="21066" xr:uid="{00000000-0005-0000-0000-0000D3510000}"/>
    <cellStyle name="Output 9 2 5 4 14 2" xfId="21067" xr:uid="{00000000-0005-0000-0000-0000D4510000}"/>
    <cellStyle name="Output 9 2 5 4 15" xfId="21068" xr:uid="{00000000-0005-0000-0000-0000D5510000}"/>
    <cellStyle name="Output 9 2 5 4 15 2" xfId="21069" xr:uid="{00000000-0005-0000-0000-0000D6510000}"/>
    <cellStyle name="Output 9 2 5 4 16" xfId="21070" xr:uid="{00000000-0005-0000-0000-0000D7510000}"/>
    <cellStyle name="Output 9 2 5 4 2" xfId="21071" xr:uid="{00000000-0005-0000-0000-0000D8510000}"/>
    <cellStyle name="Output 9 2 5 4 2 2" xfId="21072" xr:uid="{00000000-0005-0000-0000-0000D9510000}"/>
    <cellStyle name="Output 9 2 5 4 3" xfId="21073" xr:uid="{00000000-0005-0000-0000-0000DA510000}"/>
    <cellStyle name="Output 9 2 5 4 3 2" xfId="21074" xr:uid="{00000000-0005-0000-0000-0000DB510000}"/>
    <cellStyle name="Output 9 2 5 4 4" xfId="21075" xr:uid="{00000000-0005-0000-0000-0000DC510000}"/>
    <cellStyle name="Output 9 2 5 4 4 2" xfId="21076" xr:uid="{00000000-0005-0000-0000-0000DD510000}"/>
    <cellStyle name="Output 9 2 5 4 5" xfId="21077" xr:uid="{00000000-0005-0000-0000-0000DE510000}"/>
    <cellStyle name="Output 9 2 5 4 5 2" xfId="21078" xr:uid="{00000000-0005-0000-0000-0000DF510000}"/>
    <cellStyle name="Output 9 2 5 4 6" xfId="21079" xr:uid="{00000000-0005-0000-0000-0000E0510000}"/>
    <cellStyle name="Output 9 2 5 4 6 2" xfId="21080" xr:uid="{00000000-0005-0000-0000-0000E1510000}"/>
    <cellStyle name="Output 9 2 5 4 7" xfId="21081" xr:uid="{00000000-0005-0000-0000-0000E2510000}"/>
    <cellStyle name="Output 9 2 5 4 7 2" xfId="21082" xr:uid="{00000000-0005-0000-0000-0000E3510000}"/>
    <cellStyle name="Output 9 2 5 4 8" xfId="21083" xr:uid="{00000000-0005-0000-0000-0000E4510000}"/>
    <cellStyle name="Output 9 2 5 4 8 2" xfId="21084" xr:uid="{00000000-0005-0000-0000-0000E5510000}"/>
    <cellStyle name="Output 9 2 5 4 9" xfId="21085" xr:uid="{00000000-0005-0000-0000-0000E6510000}"/>
    <cellStyle name="Output 9 2 5 4 9 2" xfId="21086" xr:uid="{00000000-0005-0000-0000-0000E7510000}"/>
    <cellStyle name="Output 9 2 5 5" xfId="21087" xr:uid="{00000000-0005-0000-0000-0000E8510000}"/>
    <cellStyle name="Output 9 2 5 5 10" xfId="21088" xr:uid="{00000000-0005-0000-0000-0000E9510000}"/>
    <cellStyle name="Output 9 2 5 5 10 2" xfId="21089" xr:uid="{00000000-0005-0000-0000-0000EA510000}"/>
    <cellStyle name="Output 9 2 5 5 11" xfId="21090" xr:uid="{00000000-0005-0000-0000-0000EB510000}"/>
    <cellStyle name="Output 9 2 5 5 11 2" xfId="21091" xr:uid="{00000000-0005-0000-0000-0000EC510000}"/>
    <cellStyle name="Output 9 2 5 5 12" xfId="21092" xr:uid="{00000000-0005-0000-0000-0000ED510000}"/>
    <cellStyle name="Output 9 2 5 5 12 2" xfId="21093" xr:uid="{00000000-0005-0000-0000-0000EE510000}"/>
    <cellStyle name="Output 9 2 5 5 13" xfId="21094" xr:uid="{00000000-0005-0000-0000-0000EF510000}"/>
    <cellStyle name="Output 9 2 5 5 13 2" xfId="21095" xr:uid="{00000000-0005-0000-0000-0000F0510000}"/>
    <cellStyle name="Output 9 2 5 5 14" xfId="21096" xr:uid="{00000000-0005-0000-0000-0000F1510000}"/>
    <cellStyle name="Output 9 2 5 5 14 2" xfId="21097" xr:uid="{00000000-0005-0000-0000-0000F2510000}"/>
    <cellStyle name="Output 9 2 5 5 15" xfId="21098" xr:uid="{00000000-0005-0000-0000-0000F3510000}"/>
    <cellStyle name="Output 9 2 5 5 2" xfId="21099" xr:uid="{00000000-0005-0000-0000-0000F4510000}"/>
    <cellStyle name="Output 9 2 5 5 2 2" xfId="21100" xr:uid="{00000000-0005-0000-0000-0000F5510000}"/>
    <cellStyle name="Output 9 2 5 5 3" xfId="21101" xr:uid="{00000000-0005-0000-0000-0000F6510000}"/>
    <cellStyle name="Output 9 2 5 5 3 2" xfId="21102" xr:uid="{00000000-0005-0000-0000-0000F7510000}"/>
    <cellStyle name="Output 9 2 5 5 4" xfId="21103" xr:uid="{00000000-0005-0000-0000-0000F8510000}"/>
    <cellStyle name="Output 9 2 5 5 4 2" xfId="21104" xr:uid="{00000000-0005-0000-0000-0000F9510000}"/>
    <cellStyle name="Output 9 2 5 5 5" xfId="21105" xr:uid="{00000000-0005-0000-0000-0000FA510000}"/>
    <cellStyle name="Output 9 2 5 5 5 2" xfId="21106" xr:uid="{00000000-0005-0000-0000-0000FB510000}"/>
    <cellStyle name="Output 9 2 5 5 6" xfId="21107" xr:uid="{00000000-0005-0000-0000-0000FC510000}"/>
    <cellStyle name="Output 9 2 5 5 6 2" xfId="21108" xr:uid="{00000000-0005-0000-0000-0000FD510000}"/>
    <cellStyle name="Output 9 2 5 5 7" xfId="21109" xr:uid="{00000000-0005-0000-0000-0000FE510000}"/>
    <cellStyle name="Output 9 2 5 5 7 2" xfId="21110" xr:uid="{00000000-0005-0000-0000-0000FF510000}"/>
    <cellStyle name="Output 9 2 5 5 8" xfId="21111" xr:uid="{00000000-0005-0000-0000-000000520000}"/>
    <cellStyle name="Output 9 2 5 5 8 2" xfId="21112" xr:uid="{00000000-0005-0000-0000-000001520000}"/>
    <cellStyle name="Output 9 2 5 5 9" xfId="21113" xr:uid="{00000000-0005-0000-0000-000002520000}"/>
    <cellStyle name="Output 9 2 5 5 9 2" xfId="21114" xr:uid="{00000000-0005-0000-0000-000003520000}"/>
    <cellStyle name="Output 9 2 5 6" xfId="21115" xr:uid="{00000000-0005-0000-0000-000004520000}"/>
    <cellStyle name="Output 9 2 5 6 2" xfId="21116" xr:uid="{00000000-0005-0000-0000-000005520000}"/>
    <cellStyle name="Output 9 2 5 7" xfId="21117" xr:uid="{00000000-0005-0000-0000-000006520000}"/>
    <cellStyle name="Output 9 2 5 7 2" xfId="21118" xr:uid="{00000000-0005-0000-0000-000007520000}"/>
    <cellStyle name="Output 9 2 5 8" xfId="21119" xr:uid="{00000000-0005-0000-0000-000008520000}"/>
    <cellStyle name="Output 9 2 5 8 2" xfId="21120" xr:uid="{00000000-0005-0000-0000-000009520000}"/>
    <cellStyle name="Output 9 2 5 9" xfId="21121" xr:uid="{00000000-0005-0000-0000-00000A520000}"/>
    <cellStyle name="Output 9 2 5 9 2" xfId="21122" xr:uid="{00000000-0005-0000-0000-00000B520000}"/>
    <cellStyle name="Output 9 2 6" xfId="21123" xr:uid="{00000000-0005-0000-0000-00000C520000}"/>
    <cellStyle name="Output 9 2 6 10" xfId="21124" xr:uid="{00000000-0005-0000-0000-00000D520000}"/>
    <cellStyle name="Output 9 2 6 10 2" xfId="21125" xr:uid="{00000000-0005-0000-0000-00000E520000}"/>
    <cellStyle name="Output 9 2 6 11" xfId="21126" xr:uid="{00000000-0005-0000-0000-00000F520000}"/>
    <cellStyle name="Output 9 2 6 11 2" xfId="21127" xr:uid="{00000000-0005-0000-0000-000010520000}"/>
    <cellStyle name="Output 9 2 6 12" xfId="21128" xr:uid="{00000000-0005-0000-0000-000011520000}"/>
    <cellStyle name="Output 9 2 6 12 2" xfId="21129" xr:uid="{00000000-0005-0000-0000-000012520000}"/>
    <cellStyle name="Output 9 2 6 13" xfId="21130" xr:uid="{00000000-0005-0000-0000-000013520000}"/>
    <cellStyle name="Output 9 2 6 13 2" xfId="21131" xr:uid="{00000000-0005-0000-0000-000014520000}"/>
    <cellStyle name="Output 9 2 6 14" xfId="21132" xr:uid="{00000000-0005-0000-0000-000015520000}"/>
    <cellStyle name="Output 9 2 6 14 2" xfId="21133" xr:uid="{00000000-0005-0000-0000-000016520000}"/>
    <cellStyle name="Output 9 2 6 15" xfId="21134" xr:uid="{00000000-0005-0000-0000-000017520000}"/>
    <cellStyle name="Output 9 2 6 15 2" xfId="21135" xr:uid="{00000000-0005-0000-0000-000018520000}"/>
    <cellStyle name="Output 9 2 6 16" xfId="21136" xr:uid="{00000000-0005-0000-0000-000019520000}"/>
    <cellStyle name="Output 9 2 6 16 2" xfId="21137" xr:uid="{00000000-0005-0000-0000-00001A520000}"/>
    <cellStyle name="Output 9 2 6 17" xfId="21138" xr:uid="{00000000-0005-0000-0000-00001B520000}"/>
    <cellStyle name="Output 9 2 6 17 2" xfId="21139" xr:uid="{00000000-0005-0000-0000-00001C520000}"/>
    <cellStyle name="Output 9 2 6 18" xfId="21140" xr:uid="{00000000-0005-0000-0000-00001D520000}"/>
    <cellStyle name="Output 9 2 6 18 2" xfId="21141" xr:uid="{00000000-0005-0000-0000-00001E520000}"/>
    <cellStyle name="Output 9 2 6 19" xfId="21142" xr:uid="{00000000-0005-0000-0000-00001F520000}"/>
    <cellStyle name="Output 9 2 6 2" xfId="21143" xr:uid="{00000000-0005-0000-0000-000020520000}"/>
    <cellStyle name="Output 9 2 6 2 10" xfId="21144" xr:uid="{00000000-0005-0000-0000-000021520000}"/>
    <cellStyle name="Output 9 2 6 2 10 2" xfId="21145" xr:uid="{00000000-0005-0000-0000-000022520000}"/>
    <cellStyle name="Output 9 2 6 2 11" xfId="21146" xr:uid="{00000000-0005-0000-0000-000023520000}"/>
    <cellStyle name="Output 9 2 6 2 11 2" xfId="21147" xr:uid="{00000000-0005-0000-0000-000024520000}"/>
    <cellStyle name="Output 9 2 6 2 12" xfId="21148" xr:uid="{00000000-0005-0000-0000-000025520000}"/>
    <cellStyle name="Output 9 2 6 2 12 2" xfId="21149" xr:uid="{00000000-0005-0000-0000-000026520000}"/>
    <cellStyle name="Output 9 2 6 2 13" xfId="21150" xr:uid="{00000000-0005-0000-0000-000027520000}"/>
    <cellStyle name="Output 9 2 6 2 13 2" xfId="21151" xr:uid="{00000000-0005-0000-0000-000028520000}"/>
    <cellStyle name="Output 9 2 6 2 14" xfId="21152" xr:uid="{00000000-0005-0000-0000-000029520000}"/>
    <cellStyle name="Output 9 2 6 2 14 2" xfId="21153" xr:uid="{00000000-0005-0000-0000-00002A520000}"/>
    <cellStyle name="Output 9 2 6 2 15" xfId="21154" xr:uid="{00000000-0005-0000-0000-00002B520000}"/>
    <cellStyle name="Output 9 2 6 2 15 2" xfId="21155" xr:uid="{00000000-0005-0000-0000-00002C520000}"/>
    <cellStyle name="Output 9 2 6 2 16" xfId="21156" xr:uid="{00000000-0005-0000-0000-00002D520000}"/>
    <cellStyle name="Output 9 2 6 2 16 2" xfId="21157" xr:uid="{00000000-0005-0000-0000-00002E520000}"/>
    <cellStyle name="Output 9 2 6 2 17" xfId="21158" xr:uid="{00000000-0005-0000-0000-00002F520000}"/>
    <cellStyle name="Output 9 2 6 2 17 2" xfId="21159" xr:uid="{00000000-0005-0000-0000-000030520000}"/>
    <cellStyle name="Output 9 2 6 2 18" xfId="21160" xr:uid="{00000000-0005-0000-0000-000031520000}"/>
    <cellStyle name="Output 9 2 6 2 2" xfId="21161" xr:uid="{00000000-0005-0000-0000-000032520000}"/>
    <cellStyle name="Output 9 2 6 2 2 2" xfId="21162" xr:uid="{00000000-0005-0000-0000-000033520000}"/>
    <cellStyle name="Output 9 2 6 2 3" xfId="21163" xr:uid="{00000000-0005-0000-0000-000034520000}"/>
    <cellStyle name="Output 9 2 6 2 3 2" xfId="21164" xr:uid="{00000000-0005-0000-0000-000035520000}"/>
    <cellStyle name="Output 9 2 6 2 4" xfId="21165" xr:uid="{00000000-0005-0000-0000-000036520000}"/>
    <cellStyle name="Output 9 2 6 2 4 2" xfId="21166" xr:uid="{00000000-0005-0000-0000-000037520000}"/>
    <cellStyle name="Output 9 2 6 2 5" xfId="21167" xr:uid="{00000000-0005-0000-0000-000038520000}"/>
    <cellStyle name="Output 9 2 6 2 5 2" xfId="21168" xr:uid="{00000000-0005-0000-0000-000039520000}"/>
    <cellStyle name="Output 9 2 6 2 6" xfId="21169" xr:uid="{00000000-0005-0000-0000-00003A520000}"/>
    <cellStyle name="Output 9 2 6 2 6 2" xfId="21170" xr:uid="{00000000-0005-0000-0000-00003B520000}"/>
    <cellStyle name="Output 9 2 6 2 7" xfId="21171" xr:uid="{00000000-0005-0000-0000-00003C520000}"/>
    <cellStyle name="Output 9 2 6 2 7 2" xfId="21172" xr:uid="{00000000-0005-0000-0000-00003D520000}"/>
    <cellStyle name="Output 9 2 6 2 8" xfId="21173" xr:uid="{00000000-0005-0000-0000-00003E520000}"/>
    <cellStyle name="Output 9 2 6 2 8 2" xfId="21174" xr:uid="{00000000-0005-0000-0000-00003F520000}"/>
    <cellStyle name="Output 9 2 6 2 9" xfId="21175" xr:uid="{00000000-0005-0000-0000-000040520000}"/>
    <cellStyle name="Output 9 2 6 2 9 2" xfId="21176" xr:uid="{00000000-0005-0000-0000-000041520000}"/>
    <cellStyle name="Output 9 2 6 3" xfId="21177" xr:uid="{00000000-0005-0000-0000-000042520000}"/>
    <cellStyle name="Output 9 2 6 3 10" xfId="21178" xr:uid="{00000000-0005-0000-0000-000043520000}"/>
    <cellStyle name="Output 9 2 6 3 10 2" xfId="21179" xr:uid="{00000000-0005-0000-0000-000044520000}"/>
    <cellStyle name="Output 9 2 6 3 11" xfId="21180" xr:uid="{00000000-0005-0000-0000-000045520000}"/>
    <cellStyle name="Output 9 2 6 3 11 2" xfId="21181" xr:uid="{00000000-0005-0000-0000-000046520000}"/>
    <cellStyle name="Output 9 2 6 3 12" xfId="21182" xr:uid="{00000000-0005-0000-0000-000047520000}"/>
    <cellStyle name="Output 9 2 6 3 12 2" xfId="21183" xr:uid="{00000000-0005-0000-0000-000048520000}"/>
    <cellStyle name="Output 9 2 6 3 13" xfId="21184" xr:uid="{00000000-0005-0000-0000-000049520000}"/>
    <cellStyle name="Output 9 2 6 3 13 2" xfId="21185" xr:uid="{00000000-0005-0000-0000-00004A520000}"/>
    <cellStyle name="Output 9 2 6 3 14" xfId="21186" xr:uid="{00000000-0005-0000-0000-00004B520000}"/>
    <cellStyle name="Output 9 2 6 3 14 2" xfId="21187" xr:uid="{00000000-0005-0000-0000-00004C520000}"/>
    <cellStyle name="Output 9 2 6 3 15" xfId="21188" xr:uid="{00000000-0005-0000-0000-00004D520000}"/>
    <cellStyle name="Output 9 2 6 3 15 2" xfId="21189" xr:uid="{00000000-0005-0000-0000-00004E520000}"/>
    <cellStyle name="Output 9 2 6 3 16" xfId="21190" xr:uid="{00000000-0005-0000-0000-00004F520000}"/>
    <cellStyle name="Output 9 2 6 3 2" xfId="21191" xr:uid="{00000000-0005-0000-0000-000050520000}"/>
    <cellStyle name="Output 9 2 6 3 2 2" xfId="21192" xr:uid="{00000000-0005-0000-0000-000051520000}"/>
    <cellStyle name="Output 9 2 6 3 3" xfId="21193" xr:uid="{00000000-0005-0000-0000-000052520000}"/>
    <cellStyle name="Output 9 2 6 3 3 2" xfId="21194" xr:uid="{00000000-0005-0000-0000-000053520000}"/>
    <cellStyle name="Output 9 2 6 3 4" xfId="21195" xr:uid="{00000000-0005-0000-0000-000054520000}"/>
    <cellStyle name="Output 9 2 6 3 4 2" xfId="21196" xr:uid="{00000000-0005-0000-0000-000055520000}"/>
    <cellStyle name="Output 9 2 6 3 5" xfId="21197" xr:uid="{00000000-0005-0000-0000-000056520000}"/>
    <cellStyle name="Output 9 2 6 3 5 2" xfId="21198" xr:uid="{00000000-0005-0000-0000-000057520000}"/>
    <cellStyle name="Output 9 2 6 3 6" xfId="21199" xr:uid="{00000000-0005-0000-0000-000058520000}"/>
    <cellStyle name="Output 9 2 6 3 6 2" xfId="21200" xr:uid="{00000000-0005-0000-0000-000059520000}"/>
    <cellStyle name="Output 9 2 6 3 7" xfId="21201" xr:uid="{00000000-0005-0000-0000-00005A520000}"/>
    <cellStyle name="Output 9 2 6 3 7 2" xfId="21202" xr:uid="{00000000-0005-0000-0000-00005B520000}"/>
    <cellStyle name="Output 9 2 6 3 8" xfId="21203" xr:uid="{00000000-0005-0000-0000-00005C520000}"/>
    <cellStyle name="Output 9 2 6 3 8 2" xfId="21204" xr:uid="{00000000-0005-0000-0000-00005D520000}"/>
    <cellStyle name="Output 9 2 6 3 9" xfId="21205" xr:uid="{00000000-0005-0000-0000-00005E520000}"/>
    <cellStyle name="Output 9 2 6 3 9 2" xfId="21206" xr:uid="{00000000-0005-0000-0000-00005F520000}"/>
    <cellStyle name="Output 9 2 6 4" xfId="21207" xr:uid="{00000000-0005-0000-0000-000060520000}"/>
    <cellStyle name="Output 9 2 6 4 10" xfId="21208" xr:uid="{00000000-0005-0000-0000-000061520000}"/>
    <cellStyle name="Output 9 2 6 4 10 2" xfId="21209" xr:uid="{00000000-0005-0000-0000-000062520000}"/>
    <cellStyle name="Output 9 2 6 4 11" xfId="21210" xr:uid="{00000000-0005-0000-0000-000063520000}"/>
    <cellStyle name="Output 9 2 6 4 11 2" xfId="21211" xr:uid="{00000000-0005-0000-0000-000064520000}"/>
    <cellStyle name="Output 9 2 6 4 12" xfId="21212" xr:uid="{00000000-0005-0000-0000-000065520000}"/>
    <cellStyle name="Output 9 2 6 4 12 2" xfId="21213" xr:uid="{00000000-0005-0000-0000-000066520000}"/>
    <cellStyle name="Output 9 2 6 4 13" xfId="21214" xr:uid="{00000000-0005-0000-0000-000067520000}"/>
    <cellStyle name="Output 9 2 6 4 13 2" xfId="21215" xr:uid="{00000000-0005-0000-0000-000068520000}"/>
    <cellStyle name="Output 9 2 6 4 14" xfId="21216" xr:uid="{00000000-0005-0000-0000-000069520000}"/>
    <cellStyle name="Output 9 2 6 4 14 2" xfId="21217" xr:uid="{00000000-0005-0000-0000-00006A520000}"/>
    <cellStyle name="Output 9 2 6 4 15" xfId="21218" xr:uid="{00000000-0005-0000-0000-00006B520000}"/>
    <cellStyle name="Output 9 2 6 4 15 2" xfId="21219" xr:uid="{00000000-0005-0000-0000-00006C520000}"/>
    <cellStyle name="Output 9 2 6 4 16" xfId="21220" xr:uid="{00000000-0005-0000-0000-00006D520000}"/>
    <cellStyle name="Output 9 2 6 4 2" xfId="21221" xr:uid="{00000000-0005-0000-0000-00006E520000}"/>
    <cellStyle name="Output 9 2 6 4 2 2" xfId="21222" xr:uid="{00000000-0005-0000-0000-00006F520000}"/>
    <cellStyle name="Output 9 2 6 4 3" xfId="21223" xr:uid="{00000000-0005-0000-0000-000070520000}"/>
    <cellStyle name="Output 9 2 6 4 3 2" xfId="21224" xr:uid="{00000000-0005-0000-0000-000071520000}"/>
    <cellStyle name="Output 9 2 6 4 4" xfId="21225" xr:uid="{00000000-0005-0000-0000-000072520000}"/>
    <cellStyle name="Output 9 2 6 4 4 2" xfId="21226" xr:uid="{00000000-0005-0000-0000-000073520000}"/>
    <cellStyle name="Output 9 2 6 4 5" xfId="21227" xr:uid="{00000000-0005-0000-0000-000074520000}"/>
    <cellStyle name="Output 9 2 6 4 5 2" xfId="21228" xr:uid="{00000000-0005-0000-0000-000075520000}"/>
    <cellStyle name="Output 9 2 6 4 6" xfId="21229" xr:uid="{00000000-0005-0000-0000-000076520000}"/>
    <cellStyle name="Output 9 2 6 4 6 2" xfId="21230" xr:uid="{00000000-0005-0000-0000-000077520000}"/>
    <cellStyle name="Output 9 2 6 4 7" xfId="21231" xr:uid="{00000000-0005-0000-0000-000078520000}"/>
    <cellStyle name="Output 9 2 6 4 7 2" xfId="21232" xr:uid="{00000000-0005-0000-0000-000079520000}"/>
    <cellStyle name="Output 9 2 6 4 8" xfId="21233" xr:uid="{00000000-0005-0000-0000-00007A520000}"/>
    <cellStyle name="Output 9 2 6 4 8 2" xfId="21234" xr:uid="{00000000-0005-0000-0000-00007B520000}"/>
    <cellStyle name="Output 9 2 6 4 9" xfId="21235" xr:uid="{00000000-0005-0000-0000-00007C520000}"/>
    <cellStyle name="Output 9 2 6 4 9 2" xfId="21236" xr:uid="{00000000-0005-0000-0000-00007D520000}"/>
    <cellStyle name="Output 9 2 6 5" xfId="21237" xr:uid="{00000000-0005-0000-0000-00007E520000}"/>
    <cellStyle name="Output 9 2 6 5 10" xfId="21238" xr:uid="{00000000-0005-0000-0000-00007F520000}"/>
    <cellStyle name="Output 9 2 6 5 10 2" xfId="21239" xr:uid="{00000000-0005-0000-0000-000080520000}"/>
    <cellStyle name="Output 9 2 6 5 11" xfId="21240" xr:uid="{00000000-0005-0000-0000-000081520000}"/>
    <cellStyle name="Output 9 2 6 5 11 2" xfId="21241" xr:uid="{00000000-0005-0000-0000-000082520000}"/>
    <cellStyle name="Output 9 2 6 5 12" xfId="21242" xr:uid="{00000000-0005-0000-0000-000083520000}"/>
    <cellStyle name="Output 9 2 6 5 12 2" xfId="21243" xr:uid="{00000000-0005-0000-0000-000084520000}"/>
    <cellStyle name="Output 9 2 6 5 13" xfId="21244" xr:uid="{00000000-0005-0000-0000-000085520000}"/>
    <cellStyle name="Output 9 2 6 5 13 2" xfId="21245" xr:uid="{00000000-0005-0000-0000-000086520000}"/>
    <cellStyle name="Output 9 2 6 5 14" xfId="21246" xr:uid="{00000000-0005-0000-0000-000087520000}"/>
    <cellStyle name="Output 9 2 6 5 14 2" xfId="21247" xr:uid="{00000000-0005-0000-0000-000088520000}"/>
    <cellStyle name="Output 9 2 6 5 15" xfId="21248" xr:uid="{00000000-0005-0000-0000-000089520000}"/>
    <cellStyle name="Output 9 2 6 5 2" xfId="21249" xr:uid="{00000000-0005-0000-0000-00008A520000}"/>
    <cellStyle name="Output 9 2 6 5 2 2" xfId="21250" xr:uid="{00000000-0005-0000-0000-00008B520000}"/>
    <cellStyle name="Output 9 2 6 5 3" xfId="21251" xr:uid="{00000000-0005-0000-0000-00008C520000}"/>
    <cellStyle name="Output 9 2 6 5 3 2" xfId="21252" xr:uid="{00000000-0005-0000-0000-00008D520000}"/>
    <cellStyle name="Output 9 2 6 5 4" xfId="21253" xr:uid="{00000000-0005-0000-0000-00008E520000}"/>
    <cellStyle name="Output 9 2 6 5 4 2" xfId="21254" xr:uid="{00000000-0005-0000-0000-00008F520000}"/>
    <cellStyle name="Output 9 2 6 5 5" xfId="21255" xr:uid="{00000000-0005-0000-0000-000090520000}"/>
    <cellStyle name="Output 9 2 6 5 5 2" xfId="21256" xr:uid="{00000000-0005-0000-0000-000091520000}"/>
    <cellStyle name="Output 9 2 6 5 6" xfId="21257" xr:uid="{00000000-0005-0000-0000-000092520000}"/>
    <cellStyle name="Output 9 2 6 5 6 2" xfId="21258" xr:uid="{00000000-0005-0000-0000-000093520000}"/>
    <cellStyle name="Output 9 2 6 5 7" xfId="21259" xr:uid="{00000000-0005-0000-0000-000094520000}"/>
    <cellStyle name="Output 9 2 6 5 7 2" xfId="21260" xr:uid="{00000000-0005-0000-0000-000095520000}"/>
    <cellStyle name="Output 9 2 6 5 8" xfId="21261" xr:uid="{00000000-0005-0000-0000-000096520000}"/>
    <cellStyle name="Output 9 2 6 5 8 2" xfId="21262" xr:uid="{00000000-0005-0000-0000-000097520000}"/>
    <cellStyle name="Output 9 2 6 5 9" xfId="21263" xr:uid="{00000000-0005-0000-0000-000098520000}"/>
    <cellStyle name="Output 9 2 6 5 9 2" xfId="21264" xr:uid="{00000000-0005-0000-0000-000099520000}"/>
    <cellStyle name="Output 9 2 6 6" xfId="21265" xr:uid="{00000000-0005-0000-0000-00009A520000}"/>
    <cellStyle name="Output 9 2 6 6 2" xfId="21266" xr:uid="{00000000-0005-0000-0000-00009B520000}"/>
    <cellStyle name="Output 9 2 6 7" xfId="21267" xr:uid="{00000000-0005-0000-0000-00009C520000}"/>
    <cellStyle name="Output 9 2 6 7 2" xfId="21268" xr:uid="{00000000-0005-0000-0000-00009D520000}"/>
    <cellStyle name="Output 9 2 6 8" xfId="21269" xr:uid="{00000000-0005-0000-0000-00009E520000}"/>
    <cellStyle name="Output 9 2 6 8 2" xfId="21270" xr:uid="{00000000-0005-0000-0000-00009F520000}"/>
    <cellStyle name="Output 9 2 6 9" xfId="21271" xr:uid="{00000000-0005-0000-0000-0000A0520000}"/>
    <cellStyle name="Output 9 2 6 9 2" xfId="21272" xr:uid="{00000000-0005-0000-0000-0000A1520000}"/>
    <cellStyle name="Output 9 2 7" xfId="21273" xr:uid="{00000000-0005-0000-0000-0000A2520000}"/>
    <cellStyle name="Output 9 2 7 10" xfId="21274" xr:uid="{00000000-0005-0000-0000-0000A3520000}"/>
    <cellStyle name="Output 9 2 7 10 2" xfId="21275" xr:uid="{00000000-0005-0000-0000-0000A4520000}"/>
    <cellStyle name="Output 9 2 7 11" xfId="21276" xr:uid="{00000000-0005-0000-0000-0000A5520000}"/>
    <cellStyle name="Output 9 2 7 11 2" xfId="21277" xr:uid="{00000000-0005-0000-0000-0000A6520000}"/>
    <cellStyle name="Output 9 2 7 12" xfId="21278" xr:uid="{00000000-0005-0000-0000-0000A7520000}"/>
    <cellStyle name="Output 9 2 7 12 2" xfId="21279" xr:uid="{00000000-0005-0000-0000-0000A8520000}"/>
    <cellStyle name="Output 9 2 7 13" xfId="21280" xr:uid="{00000000-0005-0000-0000-0000A9520000}"/>
    <cellStyle name="Output 9 2 7 13 2" xfId="21281" xr:uid="{00000000-0005-0000-0000-0000AA520000}"/>
    <cellStyle name="Output 9 2 7 14" xfId="21282" xr:uid="{00000000-0005-0000-0000-0000AB520000}"/>
    <cellStyle name="Output 9 2 7 14 2" xfId="21283" xr:uid="{00000000-0005-0000-0000-0000AC520000}"/>
    <cellStyle name="Output 9 2 7 15" xfId="21284" xr:uid="{00000000-0005-0000-0000-0000AD520000}"/>
    <cellStyle name="Output 9 2 7 15 2" xfId="21285" xr:uid="{00000000-0005-0000-0000-0000AE520000}"/>
    <cellStyle name="Output 9 2 7 16" xfId="21286" xr:uid="{00000000-0005-0000-0000-0000AF520000}"/>
    <cellStyle name="Output 9 2 7 16 2" xfId="21287" xr:uid="{00000000-0005-0000-0000-0000B0520000}"/>
    <cellStyle name="Output 9 2 7 17" xfId="21288" xr:uid="{00000000-0005-0000-0000-0000B1520000}"/>
    <cellStyle name="Output 9 2 7 17 2" xfId="21289" xr:uid="{00000000-0005-0000-0000-0000B2520000}"/>
    <cellStyle name="Output 9 2 7 18" xfId="21290" xr:uid="{00000000-0005-0000-0000-0000B3520000}"/>
    <cellStyle name="Output 9 2 7 2" xfId="21291" xr:uid="{00000000-0005-0000-0000-0000B4520000}"/>
    <cellStyle name="Output 9 2 7 2 10" xfId="21292" xr:uid="{00000000-0005-0000-0000-0000B5520000}"/>
    <cellStyle name="Output 9 2 7 2 10 2" xfId="21293" xr:uid="{00000000-0005-0000-0000-0000B6520000}"/>
    <cellStyle name="Output 9 2 7 2 11" xfId="21294" xr:uid="{00000000-0005-0000-0000-0000B7520000}"/>
    <cellStyle name="Output 9 2 7 2 11 2" xfId="21295" xr:uid="{00000000-0005-0000-0000-0000B8520000}"/>
    <cellStyle name="Output 9 2 7 2 12" xfId="21296" xr:uid="{00000000-0005-0000-0000-0000B9520000}"/>
    <cellStyle name="Output 9 2 7 2 12 2" xfId="21297" xr:uid="{00000000-0005-0000-0000-0000BA520000}"/>
    <cellStyle name="Output 9 2 7 2 13" xfId="21298" xr:uid="{00000000-0005-0000-0000-0000BB520000}"/>
    <cellStyle name="Output 9 2 7 2 13 2" xfId="21299" xr:uid="{00000000-0005-0000-0000-0000BC520000}"/>
    <cellStyle name="Output 9 2 7 2 14" xfId="21300" xr:uid="{00000000-0005-0000-0000-0000BD520000}"/>
    <cellStyle name="Output 9 2 7 2 14 2" xfId="21301" xr:uid="{00000000-0005-0000-0000-0000BE520000}"/>
    <cellStyle name="Output 9 2 7 2 15" xfId="21302" xr:uid="{00000000-0005-0000-0000-0000BF520000}"/>
    <cellStyle name="Output 9 2 7 2 15 2" xfId="21303" xr:uid="{00000000-0005-0000-0000-0000C0520000}"/>
    <cellStyle name="Output 9 2 7 2 16" xfId="21304" xr:uid="{00000000-0005-0000-0000-0000C1520000}"/>
    <cellStyle name="Output 9 2 7 2 16 2" xfId="21305" xr:uid="{00000000-0005-0000-0000-0000C2520000}"/>
    <cellStyle name="Output 9 2 7 2 17" xfId="21306" xr:uid="{00000000-0005-0000-0000-0000C3520000}"/>
    <cellStyle name="Output 9 2 7 2 17 2" xfId="21307" xr:uid="{00000000-0005-0000-0000-0000C4520000}"/>
    <cellStyle name="Output 9 2 7 2 18" xfId="21308" xr:uid="{00000000-0005-0000-0000-0000C5520000}"/>
    <cellStyle name="Output 9 2 7 2 2" xfId="21309" xr:uid="{00000000-0005-0000-0000-0000C6520000}"/>
    <cellStyle name="Output 9 2 7 2 2 2" xfId="21310" xr:uid="{00000000-0005-0000-0000-0000C7520000}"/>
    <cellStyle name="Output 9 2 7 2 3" xfId="21311" xr:uid="{00000000-0005-0000-0000-0000C8520000}"/>
    <cellStyle name="Output 9 2 7 2 3 2" xfId="21312" xr:uid="{00000000-0005-0000-0000-0000C9520000}"/>
    <cellStyle name="Output 9 2 7 2 4" xfId="21313" xr:uid="{00000000-0005-0000-0000-0000CA520000}"/>
    <cellStyle name="Output 9 2 7 2 4 2" xfId="21314" xr:uid="{00000000-0005-0000-0000-0000CB520000}"/>
    <cellStyle name="Output 9 2 7 2 5" xfId="21315" xr:uid="{00000000-0005-0000-0000-0000CC520000}"/>
    <cellStyle name="Output 9 2 7 2 5 2" xfId="21316" xr:uid="{00000000-0005-0000-0000-0000CD520000}"/>
    <cellStyle name="Output 9 2 7 2 6" xfId="21317" xr:uid="{00000000-0005-0000-0000-0000CE520000}"/>
    <cellStyle name="Output 9 2 7 2 6 2" xfId="21318" xr:uid="{00000000-0005-0000-0000-0000CF520000}"/>
    <cellStyle name="Output 9 2 7 2 7" xfId="21319" xr:uid="{00000000-0005-0000-0000-0000D0520000}"/>
    <cellStyle name="Output 9 2 7 2 7 2" xfId="21320" xr:uid="{00000000-0005-0000-0000-0000D1520000}"/>
    <cellStyle name="Output 9 2 7 2 8" xfId="21321" xr:uid="{00000000-0005-0000-0000-0000D2520000}"/>
    <cellStyle name="Output 9 2 7 2 8 2" xfId="21322" xr:uid="{00000000-0005-0000-0000-0000D3520000}"/>
    <cellStyle name="Output 9 2 7 2 9" xfId="21323" xr:uid="{00000000-0005-0000-0000-0000D4520000}"/>
    <cellStyle name="Output 9 2 7 2 9 2" xfId="21324" xr:uid="{00000000-0005-0000-0000-0000D5520000}"/>
    <cellStyle name="Output 9 2 7 3" xfId="21325" xr:uid="{00000000-0005-0000-0000-0000D6520000}"/>
    <cellStyle name="Output 9 2 7 3 10" xfId="21326" xr:uid="{00000000-0005-0000-0000-0000D7520000}"/>
    <cellStyle name="Output 9 2 7 3 10 2" xfId="21327" xr:uid="{00000000-0005-0000-0000-0000D8520000}"/>
    <cellStyle name="Output 9 2 7 3 11" xfId="21328" xr:uid="{00000000-0005-0000-0000-0000D9520000}"/>
    <cellStyle name="Output 9 2 7 3 11 2" xfId="21329" xr:uid="{00000000-0005-0000-0000-0000DA520000}"/>
    <cellStyle name="Output 9 2 7 3 12" xfId="21330" xr:uid="{00000000-0005-0000-0000-0000DB520000}"/>
    <cellStyle name="Output 9 2 7 3 12 2" xfId="21331" xr:uid="{00000000-0005-0000-0000-0000DC520000}"/>
    <cellStyle name="Output 9 2 7 3 13" xfId="21332" xr:uid="{00000000-0005-0000-0000-0000DD520000}"/>
    <cellStyle name="Output 9 2 7 3 13 2" xfId="21333" xr:uid="{00000000-0005-0000-0000-0000DE520000}"/>
    <cellStyle name="Output 9 2 7 3 14" xfId="21334" xr:uid="{00000000-0005-0000-0000-0000DF520000}"/>
    <cellStyle name="Output 9 2 7 3 14 2" xfId="21335" xr:uid="{00000000-0005-0000-0000-0000E0520000}"/>
    <cellStyle name="Output 9 2 7 3 15" xfId="21336" xr:uid="{00000000-0005-0000-0000-0000E1520000}"/>
    <cellStyle name="Output 9 2 7 3 15 2" xfId="21337" xr:uid="{00000000-0005-0000-0000-0000E2520000}"/>
    <cellStyle name="Output 9 2 7 3 16" xfId="21338" xr:uid="{00000000-0005-0000-0000-0000E3520000}"/>
    <cellStyle name="Output 9 2 7 3 2" xfId="21339" xr:uid="{00000000-0005-0000-0000-0000E4520000}"/>
    <cellStyle name="Output 9 2 7 3 2 2" xfId="21340" xr:uid="{00000000-0005-0000-0000-0000E5520000}"/>
    <cellStyle name="Output 9 2 7 3 3" xfId="21341" xr:uid="{00000000-0005-0000-0000-0000E6520000}"/>
    <cellStyle name="Output 9 2 7 3 3 2" xfId="21342" xr:uid="{00000000-0005-0000-0000-0000E7520000}"/>
    <cellStyle name="Output 9 2 7 3 4" xfId="21343" xr:uid="{00000000-0005-0000-0000-0000E8520000}"/>
    <cellStyle name="Output 9 2 7 3 4 2" xfId="21344" xr:uid="{00000000-0005-0000-0000-0000E9520000}"/>
    <cellStyle name="Output 9 2 7 3 5" xfId="21345" xr:uid="{00000000-0005-0000-0000-0000EA520000}"/>
    <cellStyle name="Output 9 2 7 3 5 2" xfId="21346" xr:uid="{00000000-0005-0000-0000-0000EB520000}"/>
    <cellStyle name="Output 9 2 7 3 6" xfId="21347" xr:uid="{00000000-0005-0000-0000-0000EC520000}"/>
    <cellStyle name="Output 9 2 7 3 6 2" xfId="21348" xr:uid="{00000000-0005-0000-0000-0000ED520000}"/>
    <cellStyle name="Output 9 2 7 3 7" xfId="21349" xr:uid="{00000000-0005-0000-0000-0000EE520000}"/>
    <cellStyle name="Output 9 2 7 3 7 2" xfId="21350" xr:uid="{00000000-0005-0000-0000-0000EF520000}"/>
    <cellStyle name="Output 9 2 7 3 8" xfId="21351" xr:uid="{00000000-0005-0000-0000-0000F0520000}"/>
    <cellStyle name="Output 9 2 7 3 8 2" xfId="21352" xr:uid="{00000000-0005-0000-0000-0000F1520000}"/>
    <cellStyle name="Output 9 2 7 3 9" xfId="21353" xr:uid="{00000000-0005-0000-0000-0000F2520000}"/>
    <cellStyle name="Output 9 2 7 3 9 2" xfId="21354" xr:uid="{00000000-0005-0000-0000-0000F3520000}"/>
    <cellStyle name="Output 9 2 7 4" xfId="21355" xr:uid="{00000000-0005-0000-0000-0000F4520000}"/>
    <cellStyle name="Output 9 2 7 4 10" xfId="21356" xr:uid="{00000000-0005-0000-0000-0000F5520000}"/>
    <cellStyle name="Output 9 2 7 4 10 2" xfId="21357" xr:uid="{00000000-0005-0000-0000-0000F6520000}"/>
    <cellStyle name="Output 9 2 7 4 11" xfId="21358" xr:uid="{00000000-0005-0000-0000-0000F7520000}"/>
    <cellStyle name="Output 9 2 7 4 11 2" xfId="21359" xr:uid="{00000000-0005-0000-0000-0000F8520000}"/>
    <cellStyle name="Output 9 2 7 4 12" xfId="21360" xr:uid="{00000000-0005-0000-0000-0000F9520000}"/>
    <cellStyle name="Output 9 2 7 4 12 2" xfId="21361" xr:uid="{00000000-0005-0000-0000-0000FA520000}"/>
    <cellStyle name="Output 9 2 7 4 13" xfId="21362" xr:uid="{00000000-0005-0000-0000-0000FB520000}"/>
    <cellStyle name="Output 9 2 7 4 13 2" xfId="21363" xr:uid="{00000000-0005-0000-0000-0000FC520000}"/>
    <cellStyle name="Output 9 2 7 4 14" xfId="21364" xr:uid="{00000000-0005-0000-0000-0000FD520000}"/>
    <cellStyle name="Output 9 2 7 4 14 2" xfId="21365" xr:uid="{00000000-0005-0000-0000-0000FE520000}"/>
    <cellStyle name="Output 9 2 7 4 15" xfId="21366" xr:uid="{00000000-0005-0000-0000-0000FF520000}"/>
    <cellStyle name="Output 9 2 7 4 15 2" xfId="21367" xr:uid="{00000000-0005-0000-0000-000000530000}"/>
    <cellStyle name="Output 9 2 7 4 16" xfId="21368" xr:uid="{00000000-0005-0000-0000-000001530000}"/>
    <cellStyle name="Output 9 2 7 4 2" xfId="21369" xr:uid="{00000000-0005-0000-0000-000002530000}"/>
    <cellStyle name="Output 9 2 7 4 2 2" xfId="21370" xr:uid="{00000000-0005-0000-0000-000003530000}"/>
    <cellStyle name="Output 9 2 7 4 3" xfId="21371" xr:uid="{00000000-0005-0000-0000-000004530000}"/>
    <cellStyle name="Output 9 2 7 4 3 2" xfId="21372" xr:uid="{00000000-0005-0000-0000-000005530000}"/>
    <cellStyle name="Output 9 2 7 4 4" xfId="21373" xr:uid="{00000000-0005-0000-0000-000006530000}"/>
    <cellStyle name="Output 9 2 7 4 4 2" xfId="21374" xr:uid="{00000000-0005-0000-0000-000007530000}"/>
    <cellStyle name="Output 9 2 7 4 5" xfId="21375" xr:uid="{00000000-0005-0000-0000-000008530000}"/>
    <cellStyle name="Output 9 2 7 4 5 2" xfId="21376" xr:uid="{00000000-0005-0000-0000-000009530000}"/>
    <cellStyle name="Output 9 2 7 4 6" xfId="21377" xr:uid="{00000000-0005-0000-0000-00000A530000}"/>
    <cellStyle name="Output 9 2 7 4 6 2" xfId="21378" xr:uid="{00000000-0005-0000-0000-00000B530000}"/>
    <cellStyle name="Output 9 2 7 4 7" xfId="21379" xr:uid="{00000000-0005-0000-0000-00000C530000}"/>
    <cellStyle name="Output 9 2 7 4 7 2" xfId="21380" xr:uid="{00000000-0005-0000-0000-00000D530000}"/>
    <cellStyle name="Output 9 2 7 4 8" xfId="21381" xr:uid="{00000000-0005-0000-0000-00000E530000}"/>
    <cellStyle name="Output 9 2 7 4 8 2" xfId="21382" xr:uid="{00000000-0005-0000-0000-00000F530000}"/>
    <cellStyle name="Output 9 2 7 4 9" xfId="21383" xr:uid="{00000000-0005-0000-0000-000010530000}"/>
    <cellStyle name="Output 9 2 7 4 9 2" xfId="21384" xr:uid="{00000000-0005-0000-0000-000011530000}"/>
    <cellStyle name="Output 9 2 7 5" xfId="21385" xr:uid="{00000000-0005-0000-0000-000012530000}"/>
    <cellStyle name="Output 9 2 7 5 10" xfId="21386" xr:uid="{00000000-0005-0000-0000-000013530000}"/>
    <cellStyle name="Output 9 2 7 5 10 2" xfId="21387" xr:uid="{00000000-0005-0000-0000-000014530000}"/>
    <cellStyle name="Output 9 2 7 5 11" xfId="21388" xr:uid="{00000000-0005-0000-0000-000015530000}"/>
    <cellStyle name="Output 9 2 7 5 11 2" xfId="21389" xr:uid="{00000000-0005-0000-0000-000016530000}"/>
    <cellStyle name="Output 9 2 7 5 12" xfId="21390" xr:uid="{00000000-0005-0000-0000-000017530000}"/>
    <cellStyle name="Output 9 2 7 5 12 2" xfId="21391" xr:uid="{00000000-0005-0000-0000-000018530000}"/>
    <cellStyle name="Output 9 2 7 5 13" xfId="21392" xr:uid="{00000000-0005-0000-0000-000019530000}"/>
    <cellStyle name="Output 9 2 7 5 13 2" xfId="21393" xr:uid="{00000000-0005-0000-0000-00001A530000}"/>
    <cellStyle name="Output 9 2 7 5 14" xfId="21394" xr:uid="{00000000-0005-0000-0000-00001B530000}"/>
    <cellStyle name="Output 9 2 7 5 2" xfId="21395" xr:uid="{00000000-0005-0000-0000-00001C530000}"/>
    <cellStyle name="Output 9 2 7 5 2 2" xfId="21396" xr:uid="{00000000-0005-0000-0000-00001D530000}"/>
    <cellStyle name="Output 9 2 7 5 3" xfId="21397" xr:uid="{00000000-0005-0000-0000-00001E530000}"/>
    <cellStyle name="Output 9 2 7 5 3 2" xfId="21398" xr:uid="{00000000-0005-0000-0000-00001F530000}"/>
    <cellStyle name="Output 9 2 7 5 4" xfId="21399" xr:uid="{00000000-0005-0000-0000-000020530000}"/>
    <cellStyle name="Output 9 2 7 5 4 2" xfId="21400" xr:uid="{00000000-0005-0000-0000-000021530000}"/>
    <cellStyle name="Output 9 2 7 5 5" xfId="21401" xr:uid="{00000000-0005-0000-0000-000022530000}"/>
    <cellStyle name="Output 9 2 7 5 5 2" xfId="21402" xr:uid="{00000000-0005-0000-0000-000023530000}"/>
    <cellStyle name="Output 9 2 7 5 6" xfId="21403" xr:uid="{00000000-0005-0000-0000-000024530000}"/>
    <cellStyle name="Output 9 2 7 5 6 2" xfId="21404" xr:uid="{00000000-0005-0000-0000-000025530000}"/>
    <cellStyle name="Output 9 2 7 5 7" xfId="21405" xr:uid="{00000000-0005-0000-0000-000026530000}"/>
    <cellStyle name="Output 9 2 7 5 7 2" xfId="21406" xr:uid="{00000000-0005-0000-0000-000027530000}"/>
    <cellStyle name="Output 9 2 7 5 8" xfId="21407" xr:uid="{00000000-0005-0000-0000-000028530000}"/>
    <cellStyle name="Output 9 2 7 5 8 2" xfId="21408" xr:uid="{00000000-0005-0000-0000-000029530000}"/>
    <cellStyle name="Output 9 2 7 5 9" xfId="21409" xr:uid="{00000000-0005-0000-0000-00002A530000}"/>
    <cellStyle name="Output 9 2 7 5 9 2" xfId="21410" xr:uid="{00000000-0005-0000-0000-00002B530000}"/>
    <cellStyle name="Output 9 2 7 6" xfId="21411" xr:uid="{00000000-0005-0000-0000-00002C530000}"/>
    <cellStyle name="Output 9 2 7 6 2" xfId="21412" xr:uid="{00000000-0005-0000-0000-00002D530000}"/>
    <cellStyle name="Output 9 2 7 7" xfId="21413" xr:uid="{00000000-0005-0000-0000-00002E530000}"/>
    <cellStyle name="Output 9 2 7 7 2" xfId="21414" xr:uid="{00000000-0005-0000-0000-00002F530000}"/>
    <cellStyle name="Output 9 2 7 8" xfId="21415" xr:uid="{00000000-0005-0000-0000-000030530000}"/>
    <cellStyle name="Output 9 2 7 8 2" xfId="21416" xr:uid="{00000000-0005-0000-0000-000031530000}"/>
    <cellStyle name="Output 9 2 7 9" xfId="21417" xr:uid="{00000000-0005-0000-0000-000032530000}"/>
    <cellStyle name="Output 9 2 7 9 2" xfId="21418" xr:uid="{00000000-0005-0000-0000-000033530000}"/>
    <cellStyle name="Output 9 2 8" xfId="21419" xr:uid="{00000000-0005-0000-0000-000034530000}"/>
    <cellStyle name="Output 9 2 8 10" xfId="21420" xr:uid="{00000000-0005-0000-0000-000035530000}"/>
    <cellStyle name="Output 9 2 8 10 2" xfId="21421" xr:uid="{00000000-0005-0000-0000-000036530000}"/>
    <cellStyle name="Output 9 2 8 11" xfId="21422" xr:uid="{00000000-0005-0000-0000-000037530000}"/>
    <cellStyle name="Output 9 2 8 11 2" xfId="21423" xr:uid="{00000000-0005-0000-0000-000038530000}"/>
    <cellStyle name="Output 9 2 8 12" xfId="21424" xr:uid="{00000000-0005-0000-0000-000039530000}"/>
    <cellStyle name="Output 9 2 8 12 2" xfId="21425" xr:uid="{00000000-0005-0000-0000-00003A530000}"/>
    <cellStyle name="Output 9 2 8 13" xfId="21426" xr:uid="{00000000-0005-0000-0000-00003B530000}"/>
    <cellStyle name="Output 9 2 8 13 2" xfId="21427" xr:uid="{00000000-0005-0000-0000-00003C530000}"/>
    <cellStyle name="Output 9 2 8 14" xfId="21428" xr:uid="{00000000-0005-0000-0000-00003D530000}"/>
    <cellStyle name="Output 9 2 8 14 2" xfId="21429" xr:uid="{00000000-0005-0000-0000-00003E530000}"/>
    <cellStyle name="Output 9 2 8 15" xfId="21430" xr:uid="{00000000-0005-0000-0000-00003F530000}"/>
    <cellStyle name="Output 9 2 8 15 2" xfId="21431" xr:uid="{00000000-0005-0000-0000-000040530000}"/>
    <cellStyle name="Output 9 2 8 16" xfId="21432" xr:uid="{00000000-0005-0000-0000-000041530000}"/>
    <cellStyle name="Output 9 2 8 16 2" xfId="21433" xr:uid="{00000000-0005-0000-0000-000042530000}"/>
    <cellStyle name="Output 9 2 8 17" xfId="21434" xr:uid="{00000000-0005-0000-0000-000043530000}"/>
    <cellStyle name="Output 9 2 8 17 2" xfId="21435" xr:uid="{00000000-0005-0000-0000-000044530000}"/>
    <cellStyle name="Output 9 2 8 18" xfId="21436" xr:uid="{00000000-0005-0000-0000-000045530000}"/>
    <cellStyle name="Output 9 2 8 2" xfId="21437" xr:uid="{00000000-0005-0000-0000-000046530000}"/>
    <cellStyle name="Output 9 2 8 2 10" xfId="21438" xr:uid="{00000000-0005-0000-0000-000047530000}"/>
    <cellStyle name="Output 9 2 8 2 10 2" xfId="21439" xr:uid="{00000000-0005-0000-0000-000048530000}"/>
    <cellStyle name="Output 9 2 8 2 11" xfId="21440" xr:uid="{00000000-0005-0000-0000-000049530000}"/>
    <cellStyle name="Output 9 2 8 2 11 2" xfId="21441" xr:uid="{00000000-0005-0000-0000-00004A530000}"/>
    <cellStyle name="Output 9 2 8 2 12" xfId="21442" xr:uid="{00000000-0005-0000-0000-00004B530000}"/>
    <cellStyle name="Output 9 2 8 2 12 2" xfId="21443" xr:uid="{00000000-0005-0000-0000-00004C530000}"/>
    <cellStyle name="Output 9 2 8 2 13" xfId="21444" xr:uid="{00000000-0005-0000-0000-00004D530000}"/>
    <cellStyle name="Output 9 2 8 2 13 2" xfId="21445" xr:uid="{00000000-0005-0000-0000-00004E530000}"/>
    <cellStyle name="Output 9 2 8 2 14" xfId="21446" xr:uid="{00000000-0005-0000-0000-00004F530000}"/>
    <cellStyle name="Output 9 2 8 2 14 2" xfId="21447" xr:uid="{00000000-0005-0000-0000-000050530000}"/>
    <cellStyle name="Output 9 2 8 2 15" xfId="21448" xr:uid="{00000000-0005-0000-0000-000051530000}"/>
    <cellStyle name="Output 9 2 8 2 15 2" xfId="21449" xr:uid="{00000000-0005-0000-0000-000052530000}"/>
    <cellStyle name="Output 9 2 8 2 16" xfId="21450" xr:uid="{00000000-0005-0000-0000-000053530000}"/>
    <cellStyle name="Output 9 2 8 2 16 2" xfId="21451" xr:uid="{00000000-0005-0000-0000-000054530000}"/>
    <cellStyle name="Output 9 2 8 2 17" xfId="21452" xr:uid="{00000000-0005-0000-0000-000055530000}"/>
    <cellStyle name="Output 9 2 8 2 17 2" xfId="21453" xr:uid="{00000000-0005-0000-0000-000056530000}"/>
    <cellStyle name="Output 9 2 8 2 18" xfId="21454" xr:uid="{00000000-0005-0000-0000-000057530000}"/>
    <cellStyle name="Output 9 2 8 2 2" xfId="21455" xr:uid="{00000000-0005-0000-0000-000058530000}"/>
    <cellStyle name="Output 9 2 8 2 2 2" xfId="21456" xr:uid="{00000000-0005-0000-0000-000059530000}"/>
    <cellStyle name="Output 9 2 8 2 3" xfId="21457" xr:uid="{00000000-0005-0000-0000-00005A530000}"/>
    <cellStyle name="Output 9 2 8 2 3 2" xfId="21458" xr:uid="{00000000-0005-0000-0000-00005B530000}"/>
    <cellStyle name="Output 9 2 8 2 4" xfId="21459" xr:uid="{00000000-0005-0000-0000-00005C530000}"/>
    <cellStyle name="Output 9 2 8 2 4 2" xfId="21460" xr:uid="{00000000-0005-0000-0000-00005D530000}"/>
    <cellStyle name="Output 9 2 8 2 5" xfId="21461" xr:uid="{00000000-0005-0000-0000-00005E530000}"/>
    <cellStyle name="Output 9 2 8 2 5 2" xfId="21462" xr:uid="{00000000-0005-0000-0000-00005F530000}"/>
    <cellStyle name="Output 9 2 8 2 6" xfId="21463" xr:uid="{00000000-0005-0000-0000-000060530000}"/>
    <cellStyle name="Output 9 2 8 2 6 2" xfId="21464" xr:uid="{00000000-0005-0000-0000-000061530000}"/>
    <cellStyle name="Output 9 2 8 2 7" xfId="21465" xr:uid="{00000000-0005-0000-0000-000062530000}"/>
    <cellStyle name="Output 9 2 8 2 7 2" xfId="21466" xr:uid="{00000000-0005-0000-0000-000063530000}"/>
    <cellStyle name="Output 9 2 8 2 8" xfId="21467" xr:uid="{00000000-0005-0000-0000-000064530000}"/>
    <cellStyle name="Output 9 2 8 2 8 2" xfId="21468" xr:uid="{00000000-0005-0000-0000-000065530000}"/>
    <cellStyle name="Output 9 2 8 2 9" xfId="21469" xr:uid="{00000000-0005-0000-0000-000066530000}"/>
    <cellStyle name="Output 9 2 8 2 9 2" xfId="21470" xr:uid="{00000000-0005-0000-0000-000067530000}"/>
    <cellStyle name="Output 9 2 8 3" xfId="21471" xr:uid="{00000000-0005-0000-0000-000068530000}"/>
    <cellStyle name="Output 9 2 8 3 10" xfId="21472" xr:uid="{00000000-0005-0000-0000-000069530000}"/>
    <cellStyle name="Output 9 2 8 3 10 2" xfId="21473" xr:uid="{00000000-0005-0000-0000-00006A530000}"/>
    <cellStyle name="Output 9 2 8 3 11" xfId="21474" xr:uid="{00000000-0005-0000-0000-00006B530000}"/>
    <cellStyle name="Output 9 2 8 3 11 2" xfId="21475" xr:uid="{00000000-0005-0000-0000-00006C530000}"/>
    <cellStyle name="Output 9 2 8 3 12" xfId="21476" xr:uid="{00000000-0005-0000-0000-00006D530000}"/>
    <cellStyle name="Output 9 2 8 3 12 2" xfId="21477" xr:uid="{00000000-0005-0000-0000-00006E530000}"/>
    <cellStyle name="Output 9 2 8 3 13" xfId="21478" xr:uid="{00000000-0005-0000-0000-00006F530000}"/>
    <cellStyle name="Output 9 2 8 3 13 2" xfId="21479" xr:uid="{00000000-0005-0000-0000-000070530000}"/>
    <cellStyle name="Output 9 2 8 3 14" xfId="21480" xr:uid="{00000000-0005-0000-0000-000071530000}"/>
    <cellStyle name="Output 9 2 8 3 14 2" xfId="21481" xr:uid="{00000000-0005-0000-0000-000072530000}"/>
    <cellStyle name="Output 9 2 8 3 15" xfId="21482" xr:uid="{00000000-0005-0000-0000-000073530000}"/>
    <cellStyle name="Output 9 2 8 3 15 2" xfId="21483" xr:uid="{00000000-0005-0000-0000-000074530000}"/>
    <cellStyle name="Output 9 2 8 3 16" xfId="21484" xr:uid="{00000000-0005-0000-0000-000075530000}"/>
    <cellStyle name="Output 9 2 8 3 2" xfId="21485" xr:uid="{00000000-0005-0000-0000-000076530000}"/>
    <cellStyle name="Output 9 2 8 3 2 2" xfId="21486" xr:uid="{00000000-0005-0000-0000-000077530000}"/>
    <cellStyle name="Output 9 2 8 3 3" xfId="21487" xr:uid="{00000000-0005-0000-0000-000078530000}"/>
    <cellStyle name="Output 9 2 8 3 3 2" xfId="21488" xr:uid="{00000000-0005-0000-0000-000079530000}"/>
    <cellStyle name="Output 9 2 8 3 4" xfId="21489" xr:uid="{00000000-0005-0000-0000-00007A530000}"/>
    <cellStyle name="Output 9 2 8 3 4 2" xfId="21490" xr:uid="{00000000-0005-0000-0000-00007B530000}"/>
    <cellStyle name="Output 9 2 8 3 5" xfId="21491" xr:uid="{00000000-0005-0000-0000-00007C530000}"/>
    <cellStyle name="Output 9 2 8 3 5 2" xfId="21492" xr:uid="{00000000-0005-0000-0000-00007D530000}"/>
    <cellStyle name="Output 9 2 8 3 6" xfId="21493" xr:uid="{00000000-0005-0000-0000-00007E530000}"/>
    <cellStyle name="Output 9 2 8 3 6 2" xfId="21494" xr:uid="{00000000-0005-0000-0000-00007F530000}"/>
    <cellStyle name="Output 9 2 8 3 7" xfId="21495" xr:uid="{00000000-0005-0000-0000-000080530000}"/>
    <cellStyle name="Output 9 2 8 3 7 2" xfId="21496" xr:uid="{00000000-0005-0000-0000-000081530000}"/>
    <cellStyle name="Output 9 2 8 3 8" xfId="21497" xr:uid="{00000000-0005-0000-0000-000082530000}"/>
    <cellStyle name="Output 9 2 8 3 8 2" xfId="21498" xr:uid="{00000000-0005-0000-0000-000083530000}"/>
    <cellStyle name="Output 9 2 8 3 9" xfId="21499" xr:uid="{00000000-0005-0000-0000-000084530000}"/>
    <cellStyle name="Output 9 2 8 3 9 2" xfId="21500" xr:uid="{00000000-0005-0000-0000-000085530000}"/>
    <cellStyle name="Output 9 2 8 4" xfId="21501" xr:uid="{00000000-0005-0000-0000-000086530000}"/>
    <cellStyle name="Output 9 2 8 4 10" xfId="21502" xr:uid="{00000000-0005-0000-0000-000087530000}"/>
    <cellStyle name="Output 9 2 8 4 10 2" xfId="21503" xr:uid="{00000000-0005-0000-0000-000088530000}"/>
    <cellStyle name="Output 9 2 8 4 11" xfId="21504" xr:uid="{00000000-0005-0000-0000-000089530000}"/>
    <cellStyle name="Output 9 2 8 4 11 2" xfId="21505" xr:uid="{00000000-0005-0000-0000-00008A530000}"/>
    <cellStyle name="Output 9 2 8 4 12" xfId="21506" xr:uid="{00000000-0005-0000-0000-00008B530000}"/>
    <cellStyle name="Output 9 2 8 4 12 2" xfId="21507" xr:uid="{00000000-0005-0000-0000-00008C530000}"/>
    <cellStyle name="Output 9 2 8 4 13" xfId="21508" xr:uid="{00000000-0005-0000-0000-00008D530000}"/>
    <cellStyle name="Output 9 2 8 4 13 2" xfId="21509" xr:uid="{00000000-0005-0000-0000-00008E530000}"/>
    <cellStyle name="Output 9 2 8 4 14" xfId="21510" xr:uid="{00000000-0005-0000-0000-00008F530000}"/>
    <cellStyle name="Output 9 2 8 4 14 2" xfId="21511" xr:uid="{00000000-0005-0000-0000-000090530000}"/>
    <cellStyle name="Output 9 2 8 4 15" xfId="21512" xr:uid="{00000000-0005-0000-0000-000091530000}"/>
    <cellStyle name="Output 9 2 8 4 15 2" xfId="21513" xr:uid="{00000000-0005-0000-0000-000092530000}"/>
    <cellStyle name="Output 9 2 8 4 16" xfId="21514" xr:uid="{00000000-0005-0000-0000-000093530000}"/>
    <cellStyle name="Output 9 2 8 4 2" xfId="21515" xr:uid="{00000000-0005-0000-0000-000094530000}"/>
    <cellStyle name="Output 9 2 8 4 2 2" xfId="21516" xr:uid="{00000000-0005-0000-0000-000095530000}"/>
    <cellStyle name="Output 9 2 8 4 3" xfId="21517" xr:uid="{00000000-0005-0000-0000-000096530000}"/>
    <cellStyle name="Output 9 2 8 4 3 2" xfId="21518" xr:uid="{00000000-0005-0000-0000-000097530000}"/>
    <cellStyle name="Output 9 2 8 4 4" xfId="21519" xr:uid="{00000000-0005-0000-0000-000098530000}"/>
    <cellStyle name="Output 9 2 8 4 4 2" xfId="21520" xr:uid="{00000000-0005-0000-0000-000099530000}"/>
    <cellStyle name="Output 9 2 8 4 5" xfId="21521" xr:uid="{00000000-0005-0000-0000-00009A530000}"/>
    <cellStyle name="Output 9 2 8 4 5 2" xfId="21522" xr:uid="{00000000-0005-0000-0000-00009B530000}"/>
    <cellStyle name="Output 9 2 8 4 6" xfId="21523" xr:uid="{00000000-0005-0000-0000-00009C530000}"/>
    <cellStyle name="Output 9 2 8 4 6 2" xfId="21524" xr:uid="{00000000-0005-0000-0000-00009D530000}"/>
    <cellStyle name="Output 9 2 8 4 7" xfId="21525" xr:uid="{00000000-0005-0000-0000-00009E530000}"/>
    <cellStyle name="Output 9 2 8 4 7 2" xfId="21526" xr:uid="{00000000-0005-0000-0000-00009F530000}"/>
    <cellStyle name="Output 9 2 8 4 8" xfId="21527" xr:uid="{00000000-0005-0000-0000-0000A0530000}"/>
    <cellStyle name="Output 9 2 8 4 8 2" xfId="21528" xr:uid="{00000000-0005-0000-0000-0000A1530000}"/>
    <cellStyle name="Output 9 2 8 4 9" xfId="21529" xr:uid="{00000000-0005-0000-0000-0000A2530000}"/>
    <cellStyle name="Output 9 2 8 4 9 2" xfId="21530" xr:uid="{00000000-0005-0000-0000-0000A3530000}"/>
    <cellStyle name="Output 9 2 8 5" xfId="21531" xr:uid="{00000000-0005-0000-0000-0000A4530000}"/>
    <cellStyle name="Output 9 2 8 5 10" xfId="21532" xr:uid="{00000000-0005-0000-0000-0000A5530000}"/>
    <cellStyle name="Output 9 2 8 5 10 2" xfId="21533" xr:uid="{00000000-0005-0000-0000-0000A6530000}"/>
    <cellStyle name="Output 9 2 8 5 11" xfId="21534" xr:uid="{00000000-0005-0000-0000-0000A7530000}"/>
    <cellStyle name="Output 9 2 8 5 11 2" xfId="21535" xr:uid="{00000000-0005-0000-0000-0000A8530000}"/>
    <cellStyle name="Output 9 2 8 5 12" xfId="21536" xr:uid="{00000000-0005-0000-0000-0000A9530000}"/>
    <cellStyle name="Output 9 2 8 5 12 2" xfId="21537" xr:uid="{00000000-0005-0000-0000-0000AA530000}"/>
    <cellStyle name="Output 9 2 8 5 13" xfId="21538" xr:uid="{00000000-0005-0000-0000-0000AB530000}"/>
    <cellStyle name="Output 9 2 8 5 13 2" xfId="21539" xr:uid="{00000000-0005-0000-0000-0000AC530000}"/>
    <cellStyle name="Output 9 2 8 5 14" xfId="21540" xr:uid="{00000000-0005-0000-0000-0000AD530000}"/>
    <cellStyle name="Output 9 2 8 5 2" xfId="21541" xr:uid="{00000000-0005-0000-0000-0000AE530000}"/>
    <cellStyle name="Output 9 2 8 5 2 2" xfId="21542" xr:uid="{00000000-0005-0000-0000-0000AF530000}"/>
    <cellStyle name="Output 9 2 8 5 3" xfId="21543" xr:uid="{00000000-0005-0000-0000-0000B0530000}"/>
    <cellStyle name="Output 9 2 8 5 3 2" xfId="21544" xr:uid="{00000000-0005-0000-0000-0000B1530000}"/>
    <cellStyle name="Output 9 2 8 5 4" xfId="21545" xr:uid="{00000000-0005-0000-0000-0000B2530000}"/>
    <cellStyle name="Output 9 2 8 5 4 2" xfId="21546" xr:uid="{00000000-0005-0000-0000-0000B3530000}"/>
    <cellStyle name="Output 9 2 8 5 5" xfId="21547" xr:uid="{00000000-0005-0000-0000-0000B4530000}"/>
    <cellStyle name="Output 9 2 8 5 5 2" xfId="21548" xr:uid="{00000000-0005-0000-0000-0000B5530000}"/>
    <cellStyle name="Output 9 2 8 5 6" xfId="21549" xr:uid="{00000000-0005-0000-0000-0000B6530000}"/>
    <cellStyle name="Output 9 2 8 5 6 2" xfId="21550" xr:uid="{00000000-0005-0000-0000-0000B7530000}"/>
    <cellStyle name="Output 9 2 8 5 7" xfId="21551" xr:uid="{00000000-0005-0000-0000-0000B8530000}"/>
    <cellStyle name="Output 9 2 8 5 7 2" xfId="21552" xr:uid="{00000000-0005-0000-0000-0000B9530000}"/>
    <cellStyle name="Output 9 2 8 5 8" xfId="21553" xr:uid="{00000000-0005-0000-0000-0000BA530000}"/>
    <cellStyle name="Output 9 2 8 5 8 2" xfId="21554" xr:uid="{00000000-0005-0000-0000-0000BB530000}"/>
    <cellStyle name="Output 9 2 8 5 9" xfId="21555" xr:uid="{00000000-0005-0000-0000-0000BC530000}"/>
    <cellStyle name="Output 9 2 8 5 9 2" xfId="21556" xr:uid="{00000000-0005-0000-0000-0000BD530000}"/>
    <cellStyle name="Output 9 2 8 6" xfId="21557" xr:uid="{00000000-0005-0000-0000-0000BE530000}"/>
    <cellStyle name="Output 9 2 8 6 2" xfId="21558" xr:uid="{00000000-0005-0000-0000-0000BF530000}"/>
    <cellStyle name="Output 9 2 8 7" xfId="21559" xr:uid="{00000000-0005-0000-0000-0000C0530000}"/>
    <cellStyle name="Output 9 2 8 7 2" xfId="21560" xr:uid="{00000000-0005-0000-0000-0000C1530000}"/>
    <cellStyle name="Output 9 2 8 8" xfId="21561" xr:uid="{00000000-0005-0000-0000-0000C2530000}"/>
    <cellStyle name="Output 9 2 8 8 2" xfId="21562" xr:uid="{00000000-0005-0000-0000-0000C3530000}"/>
    <cellStyle name="Output 9 2 8 9" xfId="21563" xr:uid="{00000000-0005-0000-0000-0000C4530000}"/>
    <cellStyle name="Output 9 2 8 9 2" xfId="21564" xr:uid="{00000000-0005-0000-0000-0000C5530000}"/>
    <cellStyle name="Output 9 2 9" xfId="21565" xr:uid="{00000000-0005-0000-0000-0000C6530000}"/>
    <cellStyle name="Output 9 2 9 10" xfId="21566" xr:uid="{00000000-0005-0000-0000-0000C7530000}"/>
    <cellStyle name="Output 9 2 9 10 2" xfId="21567" xr:uid="{00000000-0005-0000-0000-0000C8530000}"/>
    <cellStyle name="Output 9 2 9 11" xfId="21568" xr:uid="{00000000-0005-0000-0000-0000C9530000}"/>
    <cellStyle name="Output 9 2 9 11 2" xfId="21569" xr:uid="{00000000-0005-0000-0000-0000CA530000}"/>
    <cellStyle name="Output 9 2 9 12" xfId="21570" xr:uid="{00000000-0005-0000-0000-0000CB530000}"/>
    <cellStyle name="Output 9 2 9 12 2" xfId="21571" xr:uid="{00000000-0005-0000-0000-0000CC530000}"/>
    <cellStyle name="Output 9 2 9 13" xfId="21572" xr:uid="{00000000-0005-0000-0000-0000CD530000}"/>
    <cellStyle name="Output 9 2 9 13 2" xfId="21573" xr:uid="{00000000-0005-0000-0000-0000CE530000}"/>
    <cellStyle name="Output 9 2 9 14" xfId="21574" xr:uid="{00000000-0005-0000-0000-0000CF530000}"/>
    <cellStyle name="Output 9 2 9 14 2" xfId="21575" xr:uid="{00000000-0005-0000-0000-0000D0530000}"/>
    <cellStyle name="Output 9 2 9 15" xfId="21576" xr:uid="{00000000-0005-0000-0000-0000D1530000}"/>
    <cellStyle name="Output 9 2 9 15 2" xfId="21577" xr:uid="{00000000-0005-0000-0000-0000D2530000}"/>
    <cellStyle name="Output 9 2 9 16" xfId="21578" xr:uid="{00000000-0005-0000-0000-0000D3530000}"/>
    <cellStyle name="Output 9 2 9 16 2" xfId="21579" xr:uid="{00000000-0005-0000-0000-0000D4530000}"/>
    <cellStyle name="Output 9 2 9 17" xfId="21580" xr:uid="{00000000-0005-0000-0000-0000D5530000}"/>
    <cellStyle name="Output 9 2 9 17 2" xfId="21581" xr:uid="{00000000-0005-0000-0000-0000D6530000}"/>
    <cellStyle name="Output 9 2 9 18" xfId="21582" xr:uid="{00000000-0005-0000-0000-0000D7530000}"/>
    <cellStyle name="Output 9 2 9 2" xfId="21583" xr:uid="{00000000-0005-0000-0000-0000D8530000}"/>
    <cellStyle name="Output 9 2 9 2 2" xfId="21584" xr:uid="{00000000-0005-0000-0000-0000D9530000}"/>
    <cellStyle name="Output 9 2 9 3" xfId="21585" xr:uid="{00000000-0005-0000-0000-0000DA530000}"/>
    <cellStyle name="Output 9 2 9 3 2" xfId="21586" xr:uid="{00000000-0005-0000-0000-0000DB530000}"/>
    <cellStyle name="Output 9 2 9 4" xfId="21587" xr:uid="{00000000-0005-0000-0000-0000DC530000}"/>
    <cellStyle name="Output 9 2 9 4 2" xfId="21588" xr:uid="{00000000-0005-0000-0000-0000DD530000}"/>
    <cellStyle name="Output 9 2 9 5" xfId="21589" xr:uid="{00000000-0005-0000-0000-0000DE530000}"/>
    <cellStyle name="Output 9 2 9 5 2" xfId="21590" xr:uid="{00000000-0005-0000-0000-0000DF530000}"/>
    <cellStyle name="Output 9 2 9 6" xfId="21591" xr:uid="{00000000-0005-0000-0000-0000E0530000}"/>
    <cellStyle name="Output 9 2 9 6 2" xfId="21592" xr:uid="{00000000-0005-0000-0000-0000E1530000}"/>
    <cellStyle name="Output 9 2 9 7" xfId="21593" xr:uid="{00000000-0005-0000-0000-0000E2530000}"/>
    <cellStyle name="Output 9 2 9 7 2" xfId="21594" xr:uid="{00000000-0005-0000-0000-0000E3530000}"/>
    <cellStyle name="Output 9 2 9 8" xfId="21595" xr:uid="{00000000-0005-0000-0000-0000E4530000}"/>
    <cellStyle name="Output 9 2 9 8 2" xfId="21596" xr:uid="{00000000-0005-0000-0000-0000E5530000}"/>
    <cellStyle name="Output 9 2 9 9" xfId="21597" xr:uid="{00000000-0005-0000-0000-0000E6530000}"/>
    <cellStyle name="Output 9 2 9 9 2" xfId="21598" xr:uid="{00000000-0005-0000-0000-0000E7530000}"/>
    <cellStyle name="Output 9 20" xfId="21599" xr:uid="{00000000-0005-0000-0000-0000E8530000}"/>
    <cellStyle name="Output 9 20 2" xfId="21600" xr:uid="{00000000-0005-0000-0000-0000E9530000}"/>
    <cellStyle name="Output 9 21" xfId="21601" xr:uid="{00000000-0005-0000-0000-0000EA530000}"/>
    <cellStyle name="Output 9 21 2" xfId="21602" xr:uid="{00000000-0005-0000-0000-0000EB530000}"/>
    <cellStyle name="Output 9 22" xfId="21603" xr:uid="{00000000-0005-0000-0000-0000EC530000}"/>
    <cellStyle name="Output 9 22 2" xfId="21604" xr:uid="{00000000-0005-0000-0000-0000ED530000}"/>
    <cellStyle name="Output 9 23" xfId="21605" xr:uid="{00000000-0005-0000-0000-0000EE530000}"/>
    <cellStyle name="Output 9 23 2" xfId="21606" xr:uid="{00000000-0005-0000-0000-0000EF530000}"/>
    <cellStyle name="Output 9 24" xfId="21607" xr:uid="{00000000-0005-0000-0000-0000F0530000}"/>
    <cellStyle name="Output 9 24 2" xfId="21608" xr:uid="{00000000-0005-0000-0000-0000F1530000}"/>
    <cellStyle name="Output 9 25" xfId="21609" xr:uid="{00000000-0005-0000-0000-0000F2530000}"/>
    <cellStyle name="Output 9 25 2" xfId="21610" xr:uid="{00000000-0005-0000-0000-0000F3530000}"/>
    <cellStyle name="Output 9 26" xfId="21611" xr:uid="{00000000-0005-0000-0000-0000F4530000}"/>
    <cellStyle name="Output 9 26 2" xfId="21612" xr:uid="{00000000-0005-0000-0000-0000F5530000}"/>
    <cellStyle name="Output 9 27" xfId="21613" xr:uid="{00000000-0005-0000-0000-0000F6530000}"/>
    <cellStyle name="Output 9 27 2" xfId="21614" xr:uid="{00000000-0005-0000-0000-0000F7530000}"/>
    <cellStyle name="Output 9 28" xfId="21615" xr:uid="{00000000-0005-0000-0000-0000F8530000}"/>
    <cellStyle name="Output 9 3" xfId="21616" xr:uid="{00000000-0005-0000-0000-0000F9530000}"/>
    <cellStyle name="Output 9 3 10" xfId="21617" xr:uid="{00000000-0005-0000-0000-0000FA530000}"/>
    <cellStyle name="Output 9 3 10 2" xfId="21618" xr:uid="{00000000-0005-0000-0000-0000FB530000}"/>
    <cellStyle name="Output 9 3 11" xfId="21619" xr:uid="{00000000-0005-0000-0000-0000FC530000}"/>
    <cellStyle name="Output 9 3 11 2" xfId="21620" xr:uid="{00000000-0005-0000-0000-0000FD530000}"/>
    <cellStyle name="Output 9 3 12" xfId="21621" xr:uid="{00000000-0005-0000-0000-0000FE530000}"/>
    <cellStyle name="Output 9 3 12 2" xfId="21622" xr:uid="{00000000-0005-0000-0000-0000FF530000}"/>
    <cellStyle name="Output 9 3 13" xfId="21623" xr:uid="{00000000-0005-0000-0000-000000540000}"/>
    <cellStyle name="Output 9 3 13 2" xfId="21624" xr:uid="{00000000-0005-0000-0000-000001540000}"/>
    <cellStyle name="Output 9 3 14" xfId="21625" xr:uid="{00000000-0005-0000-0000-000002540000}"/>
    <cellStyle name="Output 9 3 14 2" xfId="21626" xr:uid="{00000000-0005-0000-0000-000003540000}"/>
    <cellStyle name="Output 9 3 15" xfId="21627" xr:uid="{00000000-0005-0000-0000-000004540000}"/>
    <cellStyle name="Output 9 3 15 2" xfId="21628" xr:uid="{00000000-0005-0000-0000-000005540000}"/>
    <cellStyle name="Output 9 3 16" xfId="21629" xr:uid="{00000000-0005-0000-0000-000006540000}"/>
    <cellStyle name="Output 9 3 16 2" xfId="21630" xr:uid="{00000000-0005-0000-0000-000007540000}"/>
    <cellStyle name="Output 9 3 17" xfId="21631" xr:uid="{00000000-0005-0000-0000-000008540000}"/>
    <cellStyle name="Output 9 3 17 2" xfId="21632" xr:uid="{00000000-0005-0000-0000-000009540000}"/>
    <cellStyle name="Output 9 3 18" xfId="21633" xr:uid="{00000000-0005-0000-0000-00000A540000}"/>
    <cellStyle name="Output 9 3 18 2" xfId="21634" xr:uid="{00000000-0005-0000-0000-00000B540000}"/>
    <cellStyle name="Output 9 3 19" xfId="21635" xr:uid="{00000000-0005-0000-0000-00000C540000}"/>
    <cellStyle name="Output 9 3 19 2" xfId="21636" xr:uid="{00000000-0005-0000-0000-00000D540000}"/>
    <cellStyle name="Output 9 3 2" xfId="21637" xr:uid="{00000000-0005-0000-0000-00000E540000}"/>
    <cellStyle name="Output 9 3 2 10" xfId="21638" xr:uid="{00000000-0005-0000-0000-00000F540000}"/>
    <cellStyle name="Output 9 3 2 10 2" xfId="21639" xr:uid="{00000000-0005-0000-0000-000010540000}"/>
    <cellStyle name="Output 9 3 2 11" xfId="21640" xr:uid="{00000000-0005-0000-0000-000011540000}"/>
    <cellStyle name="Output 9 3 2 11 2" xfId="21641" xr:uid="{00000000-0005-0000-0000-000012540000}"/>
    <cellStyle name="Output 9 3 2 12" xfId="21642" xr:uid="{00000000-0005-0000-0000-000013540000}"/>
    <cellStyle name="Output 9 3 2 12 2" xfId="21643" xr:uid="{00000000-0005-0000-0000-000014540000}"/>
    <cellStyle name="Output 9 3 2 13" xfId="21644" xr:uid="{00000000-0005-0000-0000-000015540000}"/>
    <cellStyle name="Output 9 3 2 13 2" xfId="21645" xr:uid="{00000000-0005-0000-0000-000016540000}"/>
    <cellStyle name="Output 9 3 2 14" xfId="21646" xr:uid="{00000000-0005-0000-0000-000017540000}"/>
    <cellStyle name="Output 9 3 2 14 2" xfId="21647" xr:uid="{00000000-0005-0000-0000-000018540000}"/>
    <cellStyle name="Output 9 3 2 15" xfId="21648" xr:uid="{00000000-0005-0000-0000-000019540000}"/>
    <cellStyle name="Output 9 3 2 15 2" xfId="21649" xr:uid="{00000000-0005-0000-0000-00001A540000}"/>
    <cellStyle name="Output 9 3 2 16" xfId="21650" xr:uid="{00000000-0005-0000-0000-00001B540000}"/>
    <cellStyle name="Output 9 3 2 16 2" xfId="21651" xr:uid="{00000000-0005-0000-0000-00001C540000}"/>
    <cellStyle name="Output 9 3 2 17" xfId="21652" xr:uid="{00000000-0005-0000-0000-00001D540000}"/>
    <cellStyle name="Output 9 3 2 17 2" xfId="21653" xr:uid="{00000000-0005-0000-0000-00001E540000}"/>
    <cellStyle name="Output 9 3 2 18" xfId="21654" xr:uid="{00000000-0005-0000-0000-00001F540000}"/>
    <cellStyle name="Output 9 3 2 18 2" xfId="21655" xr:uid="{00000000-0005-0000-0000-000020540000}"/>
    <cellStyle name="Output 9 3 2 19" xfId="21656" xr:uid="{00000000-0005-0000-0000-000021540000}"/>
    <cellStyle name="Output 9 3 2 2" xfId="21657" xr:uid="{00000000-0005-0000-0000-000022540000}"/>
    <cellStyle name="Output 9 3 2 2 2" xfId="21658" xr:uid="{00000000-0005-0000-0000-000023540000}"/>
    <cellStyle name="Output 9 3 2 3" xfId="21659" xr:uid="{00000000-0005-0000-0000-000024540000}"/>
    <cellStyle name="Output 9 3 2 3 2" xfId="21660" xr:uid="{00000000-0005-0000-0000-000025540000}"/>
    <cellStyle name="Output 9 3 2 4" xfId="21661" xr:uid="{00000000-0005-0000-0000-000026540000}"/>
    <cellStyle name="Output 9 3 2 4 2" xfId="21662" xr:uid="{00000000-0005-0000-0000-000027540000}"/>
    <cellStyle name="Output 9 3 2 5" xfId="21663" xr:uid="{00000000-0005-0000-0000-000028540000}"/>
    <cellStyle name="Output 9 3 2 5 2" xfId="21664" xr:uid="{00000000-0005-0000-0000-000029540000}"/>
    <cellStyle name="Output 9 3 2 6" xfId="21665" xr:uid="{00000000-0005-0000-0000-00002A540000}"/>
    <cellStyle name="Output 9 3 2 6 2" xfId="21666" xr:uid="{00000000-0005-0000-0000-00002B540000}"/>
    <cellStyle name="Output 9 3 2 7" xfId="21667" xr:uid="{00000000-0005-0000-0000-00002C540000}"/>
    <cellStyle name="Output 9 3 2 7 2" xfId="21668" xr:uid="{00000000-0005-0000-0000-00002D540000}"/>
    <cellStyle name="Output 9 3 2 8" xfId="21669" xr:uid="{00000000-0005-0000-0000-00002E540000}"/>
    <cellStyle name="Output 9 3 2 8 2" xfId="21670" xr:uid="{00000000-0005-0000-0000-00002F540000}"/>
    <cellStyle name="Output 9 3 2 9" xfId="21671" xr:uid="{00000000-0005-0000-0000-000030540000}"/>
    <cellStyle name="Output 9 3 2 9 2" xfId="21672" xr:uid="{00000000-0005-0000-0000-000031540000}"/>
    <cellStyle name="Output 9 3 20" xfId="21673" xr:uid="{00000000-0005-0000-0000-000032540000}"/>
    <cellStyle name="Output 9 3 3" xfId="21674" xr:uid="{00000000-0005-0000-0000-000033540000}"/>
    <cellStyle name="Output 9 3 3 10" xfId="21675" xr:uid="{00000000-0005-0000-0000-000034540000}"/>
    <cellStyle name="Output 9 3 3 10 2" xfId="21676" xr:uid="{00000000-0005-0000-0000-000035540000}"/>
    <cellStyle name="Output 9 3 3 11" xfId="21677" xr:uid="{00000000-0005-0000-0000-000036540000}"/>
    <cellStyle name="Output 9 3 3 11 2" xfId="21678" xr:uid="{00000000-0005-0000-0000-000037540000}"/>
    <cellStyle name="Output 9 3 3 12" xfId="21679" xr:uid="{00000000-0005-0000-0000-000038540000}"/>
    <cellStyle name="Output 9 3 3 12 2" xfId="21680" xr:uid="{00000000-0005-0000-0000-000039540000}"/>
    <cellStyle name="Output 9 3 3 13" xfId="21681" xr:uid="{00000000-0005-0000-0000-00003A540000}"/>
    <cellStyle name="Output 9 3 3 13 2" xfId="21682" xr:uid="{00000000-0005-0000-0000-00003B540000}"/>
    <cellStyle name="Output 9 3 3 14" xfId="21683" xr:uid="{00000000-0005-0000-0000-00003C540000}"/>
    <cellStyle name="Output 9 3 3 14 2" xfId="21684" xr:uid="{00000000-0005-0000-0000-00003D540000}"/>
    <cellStyle name="Output 9 3 3 15" xfId="21685" xr:uid="{00000000-0005-0000-0000-00003E540000}"/>
    <cellStyle name="Output 9 3 3 15 2" xfId="21686" xr:uid="{00000000-0005-0000-0000-00003F540000}"/>
    <cellStyle name="Output 9 3 3 16" xfId="21687" xr:uid="{00000000-0005-0000-0000-000040540000}"/>
    <cellStyle name="Output 9 3 3 16 2" xfId="21688" xr:uid="{00000000-0005-0000-0000-000041540000}"/>
    <cellStyle name="Output 9 3 3 17" xfId="21689" xr:uid="{00000000-0005-0000-0000-000042540000}"/>
    <cellStyle name="Output 9 3 3 17 2" xfId="21690" xr:uid="{00000000-0005-0000-0000-000043540000}"/>
    <cellStyle name="Output 9 3 3 18" xfId="21691" xr:uid="{00000000-0005-0000-0000-000044540000}"/>
    <cellStyle name="Output 9 3 3 18 2" xfId="21692" xr:uid="{00000000-0005-0000-0000-000045540000}"/>
    <cellStyle name="Output 9 3 3 19" xfId="21693" xr:uid="{00000000-0005-0000-0000-000046540000}"/>
    <cellStyle name="Output 9 3 3 2" xfId="21694" xr:uid="{00000000-0005-0000-0000-000047540000}"/>
    <cellStyle name="Output 9 3 3 2 2" xfId="21695" xr:uid="{00000000-0005-0000-0000-000048540000}"/>
    <cellStyle name="Output 9 3 3 3" xfId="21696" xr:uid="{00000000-0005-0000-0000-000049540000}"/>
    <cellStyle name="Output 9 3 3 3 2" xfId="21697" xr:uid="{00000000-0005-0000-0000-00004A540000}"/>
    <cellStyle name="Output 9 3 3 4" xfId="21698" xr:uid="{00000000-0005-0000-0000-00004B540000}"/>
    <cellStyle name="Output 9 3 3 4 2" xfId="21699" xr:uid="{00000000-0005-0000-0000-00004C540000}"/>
    <cellStyle name="Output 9 3 3 5" xfId="21700" xr:uid="{00000000-0005-0000-0000-00004D540000}"/>
    <cellStyle name="Output 9 3 3 5 2" xfId="21701" xr:uid="{00000000-0005-0000-0000-00004E540000}"/>
    <cellStyle name="Output 9 3 3 6" xfId="21702" xr:uid="{00000000-0005-0000-0000-00004F540000}"/>
    <cellStyle name="Output 9 3 3 6 2" xfId="21703" xr:uid="{00000000-0005-0000-0000-000050540000}"/>
    <cellStyle name="Output 9 3 3 7" xfId="21704" xr:uid="{00000000-0005-0000-0000-000051540000}"/>
    <cellStyle name="Output 9 3 3 7 2" xfId="21705" xr:uid="{00000000-0005-0000-0000-000052540000}"/>
    <cellStyle name="Output 9 3 3 8" xfId="21706" xr:uid="{00000000-0005-0000-0000-000053540000}"/>
    <cellStyle name="Output 9 3 3 8 2" xfId="21707" xr:uid="{00000000-0005-0000-0000-000054540000}"/>
    <cellStyle name="Output 9 3 3 9" xfId="21708" xr:uid="{00000000-0005-0000-0000-000055540000}"/>
    <cellStyle name="Output 9 3 3 9 2" xfId="21709" xr:uid="{00000000-0005-0000-0000-000056540000}"/>
    <cellStyle name="Output 9 3 4" xfId="21710" xr:uid="{00000000-0005-0000-0000-000057540000}"/>
    <cellStyle name="Output 9 3 4 10" xfId="21711" xr:uid="{00000000-0005-0000-0000-000058540000}"/>
    <cellStyle name="Output 9 3 4 10 2" xfId="21712" xr:uid="{00000000-0005-0000-0000-000059540000}"/>
    <cellStyle name="Output 9 3 4 11" xfId="21713" xr:uid="{00000000-0005-0000-0000-00005A540000}"/>
    <cellStyle name="Output 9 3 4 11 2" xfId="21714" xr:uid="{00000000-0005-0000-0000-00005B540000}"/>
    <cellStyle name="Output 9 3 4 12" xfId="21715" xr:uid="{00000000-0005-0000-0000-00005C540000}"/>
    <cellStyle name="Output 9 3 4 12 2" xfId="21716" xr:uid="{00000000-0005-0000-0000-00005D540000}"/>
    <cellStyle name="Output 9 3 4 13" xfId="21717" xr:uid="{00000000-0005-0000-0000-00005E540000}"/>
    <cellStyle name="Output 9 3 4 13 2" xfId="21718" xr:uid="{00000000-0005-0000-0000-00005F540000}"/>
    <cellStyle name="Output 9 3 4 14" xfId="21719" xr:uid="{00000000-0005-0000-0000-000060540000}"/>
    <cellStyle name="Output 9 3 4 14 2" xfId="21720" xr:uid="{00000000-0005-0000-0000-000061540000}"/>
    <cellStyle name="Output 9 3 4 15" xfId="21721" xr:uid="{00000000-0005-0000-0000-000062540000}"/>
    <cellStyle name="Output 9 3 4 15 2" xfId="21722" xr:uid="{00000000-0005-0000-0000-000063540000}"/>
    <cellStyle name="Output 9 3 4 16" xfId="21723" xr:uid="{00000000-0005-0000-0000-000064540000}"/>
    <cellStyle name="Output 9 3 4 2" xfId="21724" xr:uid="{00000000-0005-0000-0000-000065540000}"/>
    <cellStyle name="Output 9 3 4 2 2" xfId="21725" xr:uid="{00000000-0005-0000-0000-000066540000}"/>
    <cellStyle name="Output 9 3 4 3" xfId="21726" xr:uid="{00000000-0005-0000-0000-000067540000}"/>
    <cellStyle name="Output 9 3 4 3 2" xfId="21727" xr:uid="{00000000-0005-0000-0000-000068540000}"/>
    <cellStyle name="Output 9 3 4 4" xfId="21728" xr:uid="{00000000-0005-0000-0000-000069540000}"/>
    <cellStyle name="Output 9 3 4 4 2" xfId="21729" xr:uid="{00000000-0005-0000-0000-00006A540000}"/>
    <cellStyle name="Output 9 3 4 5" xfId="21730" xr:uid="{00000000-0005-0000-0000-00006B540000}"/>
    <cellStyle name="Output 9 3 4 5 2" xfId="21731" xr:uid="{00000000-0005-0000-0000-00006C540000}"/>
    <cellStyle name="Output 9 3 4 6" xfId="21732" xr:uid="{00000000-0005-0000-0000-00006D540000}"/>
    <cellStyle name="Output 9 3 4 6 2" xfId="21733" xr:uid="{00000000-0005-0000-0000-00006E540000}"/>
    <cellStyle name="Output 9 3 4 7" xfId="21734" xr:uid="{00000000-0005-0000-0000-00006F540000}"/>
    <cellStyle name="Output 9 3 4 7 2" xfId="21735" xr:uid="{00000000-0005-0000-0000-000070540000}"/>
    <cellStyle name="Output 9 3 4 8" xfId="21736" xr:uid="{00000000-0005-0000-0000-000071540000}"/>
    <cellStyle name="Output 9 3 4 8 2" xfId="21737" xr:uid="{00000000-0005-0000-0000-000072540000}"/>
    <cellStyle name="Output 9 3 4 9" xfId="21738" xr:uid="{00000000-0005-0000-0000-000073540000}"/>
    <cellStyle name="Output 9 3 4 9 2" xfId="21739" xr:uid="{00000000-0005-0000-0000-000074540000}"/>
    <cellStyle name="Output 9 3 5" xfId="21740" xr:uid="{00000000-0005-0000-0000-000075540000}"/>
    <cellStyle name="Output 9 3 5 10" xfId="21741" xr:uid="{00000000-0005-0000-0000-000076540000}"/>
    <cellStyle name="Output 9 3 5 10 2" xfId="21742" xr:uid="{00000000-0005-0000-0000-000077540000}"/>
    <cellStyle name="Output 9 3 5 11" xfId="21743" xr:uid="{00000000-0005-0000-0000-000078540000}"/>
    <cellStyle name="Output 9 3 5 11 2" xfId="21744" xr:uid="{00000000-0005-0000-0000-000079540000}"/>
    <cellStyle name="Output 9 3 5 12" xfId="21745" xr:uid="{00000000-0005-0000-0000-00007A540000}"/>
    <cellStyle name="Output 9 3 5 12 2" xfId="21746" xr:uid="{00000000-0005-0000-0000-00007B540000}"/>
    <cellStyle name="Output 9 3 5 13" xfId="21747" xr:uid="{00000000-0005-0000-0000-00007C540000}"/>
    <cellStyle name="Output 9 3 5 13 2" xfId="21748" xr:uid="{00000000-0005-0000-0000-00007D540000}"/>
    <cellStyle name="Output 9 3 5 14" xfId="21749" xr:uid="{00000000-0005-0000-0000-00007E540000}"/>
    <cellStyle name="Output 9 3 5 14 2" xfId="21750" xr:uid="{00000000-0005-0000-0000-00007F540000}"/>
    <cellStyle name="Output 9 3 5 15" xfId="21751" xr:uid="{00000000-0005-0000-0000-000080540000}"/>
    <cellStyle name="Output 9 3 5 15 2" xfId="21752" xr:uid="{00000000-0005-0000-0000-000081540000}"/>
    <cellStyle name="Output 9 3 5 16" xfId="21753" xr:uid="{00000000-0005-0000-0000-000082540000}"/>
    <cellStyle name="Output 9 3 5 2" xfId="21754" xr:uid="{00000000-0005-0000-0000-000083540000}"/>
    <cellStyle name="Output 9 3 5 2 2" xfId="21755" xr:uid="{00000000-0005-0000-0000-000084540000}"/>
    <cellStyle name="Output 9 3 5 3" xfId="21756" xr:uid="{00000000-0005-0000-0000-000085540000}"/>
    <cellStyle name="Output 9 3 5 3 2" xfId="21757" xr:uid="{00000000-0005-0000-0000-000086540000}"/>
    <cellStyle name="Output 9 3 5 4" xfId="21758" xr:uid="{00000000-0005-0000-0000-000087540000}"/>
    <cellStyle name="Output 9 3 5 4 2" xfId="21759" xr:uid="{00000000-0005-0000-0000-000088540000}"/>
    <cellStyle name="Output 9 3 5 5" xfId="21760" xr:uid="{00000000-0005-0000-0000-000089540000}"/>
    <cellStyle name="Output 9 3 5 5 2" xfId="21761" xr:uid="{00000000-0005-0000-0000-00008A540000}"/>
    <cellStyle name="Output 9 3 5 6" xfId="21762" xr:uid="{00000000-0005-0000-0000-00008B540000}"/>
    <cellStyle name="Output 9 3 5 6 2" xfId="21763" xr:uid="{00000000-0005-0000-0000-00008C540000}"/>
    <cellStyle name="Output 9 3 5 7" xfId="21764" xr:uid="{00000000-0005-0000-0000-00008D540000}"/>
    <cellStyle name="Output 9 3 5 7 2" xfId="21765" xr:uid="{00000000-0005-0000-0000-00008E540000}"/>
    <cellStyle name="Output 9 3 5 8" xfId="21766" xr:uid="{00000000-0005-0000-0000-00008F540000}"/>
    <cellStyle name="Output 9 3 5 8 2" xfId="21767" xr:uid="{00000000-0005-0000-0000-000090540000}"/>
    <cellStyle name="Output 9 3 5 9" xfId="21768" xr:uid="{00000000-0005-0000-0000-000091540000}"/>
    <cellStyle name="Output 9 3 5 9 2" xfId="21769" xr:uid="{00000000-0005-0000-0000-000092540000}"/>
    <cellStyle name="Output 9 3 6" xfId="21770" xr:uid="{00000000-0005-0000-0000-000093540000}"/>
    <cellStyle name="Output 9 3 6 10" xfId="21771" xr:uid="{00000000-0005-0000-0000-000094540000}"/>
    <cellStyle name="Output 9 3 6 10 2" xfId="21772" xr:uid="{00000000-0005-0000-0000-000095540000}"/>
    <cellStyle name="Output 9 3 6 11" xfId="21773" xr:uid="{00000000-0005-0000-0000-000096540000}"/>
    <cellStyle name="Output 9 3 6 11 2" xfId="21774" xr:uid="{00000000-0005-0000-0000-000097540000}"/>
    <cellStyle name="Output 9 3 6 12" xfId="21775" xr:uid="{00000000-0005-0000-0000-000098540000}"/>
    <cellStyle name="Output 9 3 6 12 2" xfId="21776" xr:uid="{00000000-0005-0000-0000-000099540000}"/>
    <cellStyle name="Output 9 3 6 13" xfId="21777" xr:uid="{00000000-0005-0000-0000-00009A540000}"/>
    <cellStyle name="Output 9 3 6 13 2" xfId="21778" xr:uid="{00000000-0005-0000-0000-00009B540000}"/>
    <cellStyle name="Output 9 3 6 14" xfId="21779" xr:uid="{00000000-0005-0000-0000-00009C540000}"/>
    <cellStyle name="Output 9 3 6 14 2" xfId="21780" xr:uid="{00000000-0005-0000-0000-00009D540000}"/>
    <cellStyle name="Output 9 3 6 15" xfId="21781" xr:uid="{00000000-0005-0000-0000-00009E540000}"/>
    <cellStyle name="Output 9 3 6 2" xfId="21782" xr:uid="{00000000-0005-0000-0000-00009F540000}"/>
    <cellStyle name="Output 9 3 6 2 2" xfId="21783" xr:uid="{00000000-0005-0000-0000-0000A0540000}"/>
    <cellStyle name="Output 9 3 6 3" xfId="21784" xr:uid="{00000000-0005-0000-0000-0000A1540000}"/>
    <cellStyle name="Output 9 3 6 3 2" xfId="21785" xr:uid="{00000000-0005-0000-0000-0000A2540000}"/>
    <cellStyle name="Output 9 3 6 4" xfId="21786" xr:uid="{00000000-0005-0000-0000-0000A3540000}"/>
    <cellStyle name="Output 9 3 6 4 2" xfId="21787" xr:uid="{00000000-0005-0000-0000-0000A4540000}"/>
    <cellStyle name="Output 9 3 6 5" xfId="21788" xr:uid="{00000000-0005-0000-0000-0000A5540000}"/>
    <cellStyle name="Output 9 3 6 5 2" xfId="21789" xr:uid="{00000000-0005-0000-0000-0000A6540000}"/>
    <cellStyle name="Output 9 3 6 6" xfId="21790" xr:uid="{00000000-0005-0000-0000-0000A7540000}"/>
    <cellStyle name="Output 9 3 6 6 2" xfId="21791" xr:uid="{00000000-0005-0000-0000-0000A8540000}"/>
    <cellStyle name="Output 9 3 6 7" xfId="21792" xr:uid="{00000000-0005-0000-0000-0000A9540000}"/>
    <cellStyle name="Output 9 3 6 7 2" xfId="21793" xr:uid="{00000000-0005-0000-0000-0000AA540000}"/>
    <cellStyle name="Output 9 3 6 8" xfId="21794" xr:uid="{00000000-0005-0000-0000-0000AB540000}"/>
    <cellStyle name="Output 9 3 6 8 2" xfId="21795" xr:uid="{00000000-0005-0000-0000-0000AC540000}"/>
    <cellStyle name="Output 9 3 6 9" xfId="21796" xr:uid="{00000000-0005-0000-0000-0000AD540000}"/>
    <cellStyle name="Output 9 3 6 9 2" xfId="21797" xr:uid="{00000000-0005-0000-0000-0000AE540000}"/>
    <cellStyle name="Output 9 3 7" xfId="21798" xr:uid="{00000000-0005-0000-0000-0000AF540000}"/>
    <cellStyle name="Output 9 3 7 2" xfId="21799" xr:uid="{00000000-0005-0000-0000-0000B0540000}"/>
    <cellStyle name="Output 9 3 8" xfId="21800" xr:uid="{00000000-0005-0000-0000-0000B1540000}"/>
    <cellStyle name="Output 9 3 8 2" xfId="21801" xr:uid="{00000000-0005-0000-0000-0000B2540000}"/>
    <cellStyle name="Output 9 3 9" xfId="21802" xr:uid="{00000000-0005-0000-0000-0000B3540000}"/>
    <cellStyle name="Output 9 3 9 2" xfId="21803" xr:uid="{00000000-0005-0000-0000-0000B4540000}"/>
    <cellStyle name="Output 9 4" xfId="21804" xr:uid="{00000000-0005-0000-0000-0000B5540000}"/>
    <cellStyle name="Output 9 4 10" xfId="21805" xr:uid="{00000000-0005-0000-0000-0000B6540000}"/>
    <cellStyle name="Output 9 4 10 2" xfId="21806" xr:uid="{00000000-0005-0000-0000-0000B7540000}"/>
    <cellStyle name="Output 9 4 11" xfId="21807" xr:uid="{00000000-0005-0000-0000-0000B8540000}"/>
    <cellStyle name="Output 9 4 11 2" xfId="21808" xr:uid="{00000000-0005-0000-0000-0000B9540000}"/>
    <cellStyle name="Output 9 4 12" xfId="21809" xr:uid="{00000000-0005-0000-0000-0000BA540000}"/>
    <cellStyle name="Output 9 4 12 2" xfId="21810" xr:uid="{00000000-0005-0000-0000-0000BB540000}"/>
    <cellStyle name="Output 9 4 13" xfId="21811" xr:uid="{00000000-0005-0000-0000-0000BC540000}"/>
    <cellStyle name="Output 9 4 13 2" xfId="21812" xr:uid="{00000000-0005-0000-0000-0000BD540000}"/>
    <cellStyle name="Output 9 4 14" xfId="21813" xr:uid="{00000000-0005-0000-0000-0000BE540000}"/>
    <cellStyle name="Output 9 4 14 2" xfId="21814" xr:uid="{00000000-0005-0000-0000-0000BF540000}"/>
    <cellStyle name="Output 9 4 15" xfId="21815" xr:uid="{00000000-0005-0000-0000-0000C0540000}"/>
    <cellStyle name="Output 9 4 15 2" xfId="21816" xr:uid="{00000000-0005-0000-0000-0000C1540000}"/>
    <cellStyle name="Output 9 4 16" xfId="21817" xr:uid="{00000000-0005-0000-0000-0000C2540000}"/>
    <cellStyle name="Output 9 4 16 2" xfId="21818" xr:uid="{00000000-0005-0000-0000-0000C3540000}"/>
    <cellStyle name="Output 9 4 17" xfId="21819" xr:uid="{00000000-0005-0000-0000-0000C4540000}"/>
    <cellStyle name="Output 9 4 17 2" xfId="21820" xr:uid="{00000000-0005-0000-0000-0000C5540000}"/>
    <cellStyle name="Output 9 4 18" xfId="21821" xr:uid="{00000000-0005-0000-0000-0000C6540000}"/>
    <cellStyle name="Output 9 4 18 2" xfId="21822" xr:uid="{00000000-0005-0000-0000-0000C7540000}"/>
    <cellStyle name="Output 9 4 19" xfId="21823" xr:uid="{00000000-0005-0000-0000-0000C8540000}"/>
    <cellStyle name="Output 9 4 19 2" xfId="21824" xr:uid="{00000000-0005-0000-0000-0000C9540000}"/>
    <cellStyle name="Output 9 4 2" xfId="21825" xr:uid="{00000000-0005-0000-0000-0000CA540000}"/>
    <cellStyle name="Output 9 4 2 10" xfId="21826" xr:uid="{00000000-0005-0000-0000-0000CB540000}"/>
    <cellStyle name="Output 9 4 2 10 2" xfId="21827" xr:uid="{00000000-0005-0000-0000-0000CC540000}"/>
    <cellStyle name="Output 9 4 2 11" xfId="21828" xr:uid="{00000000-0005-0000-0000-0000CD540000}"/>
    <cellStyle name="Output 9 4 2 11 2" xfId="21829" xr:uid="{00000000-0005-0000-0000-0000CE540000}"/>
    <cellStyle name="Output 9 4 2 12" xfId="21830" xr:uid="{00000000-0005-0000-0000-0000CF540000}"/>
    <cellStyle name="Output 9 4 2 12 2" xfId="21831" xr:uid="{00000000-0005-0000-0000-0000D0540000}"/>
    <cellStyle name="Output 9 4 2 13" xfId="21832" xr:uid="{00000000-0005-0000-0000-0000D1540000}"/>
    <cellStyle name="Output 9 4 2 13 2" xfId="21833" xr:uid="{00000000-0005-0000-0000-0000D2540000}"/>
    <cellStyle name="Output 9 4 2 14" xfId="21834" xr:uid="{00000000-0005-0000-0000-0000D3540000}"/>
    <cellStyle name="Output 9 4 2 14 2" xfId="21835" xr:uid="{00000000-0005-0000-0000-0000D4540000}"/>
    <cellStyle name="Output 9 4 2 15" xfId="21836" xr:uid="{00000000-0005-0000-0000-0000D5540000}"/>
    <cellStyle name="Output 9 4 2 15 2" xfId="21837" xr:uid="{00000000-0005-0000-0000-0000D6540000}"/>
    <cellStyle name="Output 9 4 2 16" xfId="21838" xr:uid="{00000000-0005-0000-0000-0000D7540000}"/>
    <cellStyle name="Output 9 4 2 16 2" xfId="21839" xr:uid="{00000000-0005-0000-0000-0000D8540000}"/>
    <cellStyle name="Output 9 4 2 17" xfId="21840" xr:uid="{00000000-0005-0000-0000-0000D9540000}"/>
    <cellStyle name="Output 9 4 2 17 2" xfId="21841" xr:uid="{00000000-0005-0000-0000-0000DA540000}"/>
    <cellStyle name="Output 9 4 2 18" xfId="21842" xr:uid="{00000000-0005-0000-0000-0000DB540000}"/>
    <cellStyle name="Output 9 4 2 18 2" xfId="21843" xr:uid="{00000000-0005-0000-0000-0000DC540000}"/>
    <cellStyle name="Output 9 4 2 19" xfId="21844" xr:uid="{00000000-0005-0000-0000-0000DD540000}"/>
    <cellStyle name="Output 9 4 2 2" xfId="21845" xr:uid="{00000000-0005-0000-0000-0000DE540000}"/>
    <cellStyle name="Output 9 4 2 2 2" xfId="21846" xr:uid="{00000000-0005-0000-0000-0000DF540000}"/>
    <cellStyle name="Output 9 4 2 3" xfId="21847" xr:uid="{00000000-0005-0000-0000-0000E0540000}"/>
    <cellStyle name="Output 9 4 2 3 2" xfId="21848" xr:uid="{00000000-0005-0000-0000-0000E1540000}"/>
    <cellStyle name="Output 9 4 2 4" xfId="21849" xr:uid="{00000000-0005-0000-0000-0000E2540000}"/>
    <cellStyle name="Output 9 4 2 4 2" xfId="21850" xr:uid="{00000000-0005-0000-0000-0000E3540000}"/>
    <cellStyle name="Output 9 4 2 5" xfId="21851" xr:uid="{00000000-0005-0000-0000-0000E4540000}"/>
    <cellStyle name="Output 9 4 2 5 2" xfId="21852" xr:uid="{00000000-0005-0000-0000-0000E5540000}"/>
    <cellStyle name="Output 9 4 2 6" xfId="21853" xr:uid="{00000000-0005-0000-0000-0000E6540000}"/>
    <cellStyle name="Output 9 4 2 6 2" xfId="21854" xr:uid="{00000000-0005-0000-0000-0000E7540000}"/>
    <cellStyle name="Output 9 4 2 7" xfId="21855" xr:uid="{00000000-0005-0000-0000-0000E8540000}"/>
    <cellStyle name="Output 9 4 2 7 2" xfId="21856" xr:uid="{00000000-0005-0000-0000-0000E9540000}"/>
    <cellStyle name="Output 9 4 2 8" xfId="21857" xr:uid="{00000000-0005-0000-0000-0000EA540000}"/>
    <cellStyle name="Output 9 4 2 8 2" xfId="21858" xr:uid="{00000000-0005-0000-0000-0000EB540000}"/>
    <cellStyle name="Output 9 4 2 9" xfId="21859" xr:uid="{00000000-0005-0000-0000-0000EC540000}"/>
    <cellStyle name="Output 9 4 2 9 2" xfId="21860" xr:uid="{00000000-0005-0000-0000-0000ED540000}"/>
    <cellStyle name="Output 9 4 20" xfId="21861" xr:uid="{00000000-0005-0000-0000-0000EE540000}"/>
    <cellStyle name="Output 9 4 3" xfId="21862" xr:uid="{00000000-0005-0000-0000-0000EF540000}"/>
    <cellStyle name="Output 9 4 3 10" xfId="21863" xr:uid="{00000000-0005-0000-0000-0000F0540000}"/>
    <cellStyle name="Output 9 4 3 10 2" xfId="21864" xr:uid="{00000000-0005-0000-0000-0000F1540000}"/>
    <cellStyle name="Output 9 4 3 11" xfId="21865" xr:uid="{00000000-0005-0000-0000-0000F2540000}"/>
    <cellStyle name="Output 9 4 3 11 2" xfId="21866" xr:uid="{00000000-0005-0000-0000-0000F3540000}"/>
    <cellStyle name="Output 9 4 3 12" xfId="21867" xr:uid="{00000000-0005-0000-0000-0000F4540000}"/>
    <cellStyle name="Output 9 4 3 12 2" xfId="21868" xr:uid="{00000000-0005-0000-0000-0000F5540000}"/>
    <cellStyle name="Output 9 4 3 13" xfId="21869" xr:uid="{00000000-0005-0000-0000-0000F6540000}"/>
    <cellStyle name="Output 9 4 3 13 2" xfId="21870" xr:uid="{00000000-0005-0000-0000-0000F7540000}"/>
    <cellStyle name="Output 9 4 3 14" xfId="21871" xr:uid="{00000000-0005-0000-0000-0000F8540000}"/>
    <cellStyle name="Output 9 4 3 14 2" xfId="21872" xr:uid="{00000000-0005-0000-0000-0000F9540000}"/>
    <cellStyle name="Output 9 4 3 15" xfId="21873" xr:uid="{00000000-0005-0000-0000-0000FA540000}"/>
    <cellStyle name="Output 9 4 3 15 2" xfId="21874" xr:uid="{00000000-0005-0000-0000-0000FB540000}"/>
    <cellStyle name="Output 9 4 3 16" xfId="21875" xr:uid="{00000000-0005-0000-0000-0000FC540000}"/>
    <cellStyle name="Output 9 4 3 16 2" xfId="21876" xr:uid="{00000000-0005-0000-0000-0000FD540000}"/>
    <cellStyle name="Output 9 4 3 17" xfId="21877" xr:uid="{00000000-0005-0000-0000-0000FE540000}"/>
    <cellStyle name="Output 9 4 3 17 2" xfId="21878" xr:uid="{00000000-0005-0000-0000-0000FF540000}"/>
    <cellStyle name="Output 9 4 3 18" xfId="21879" xr:uid="{00000000-0005-0000-0000-000000550000}"/>
    <cellStyle name="Output 9 4 3 18 2" xfId="21880" xr:uid="{00000000-0005-0000-0000-000001550000}"/>
    <cellStyle name="Output 9 4 3 19" xfId="21881" xr:uid="{00000000-0005-0000-0000-000002550000}"/>
    <cellStyle name="Output 9 4 3 2" xfId="21882" xr:uid="{00000000-0005-0000-0000-000003550000}"/>
    <cellStyle name="Output 9 4 3 2 2" xfId="21883" xr:uid="{00000000-0005-0000-0000-000004550000}"/>
    <cellStyle name="Output 9 4 3 3" xfId="21884" xr:uid="{00000000-0005-0000-0000-000005550000}"/>
    <cellStyle name="Output 9 4 3 3 2" xfId="21885" xr:uid="{00000000-0005-0000-0000-000006550000}"/>
    <cellStyle name="Output 9 4 3 4" xfId="21886" xr:uid="{00000000-0005-0000-0000-000007550000}"/>
    <cellStyle name="Output 9 4 3 4 2" xfId="21887" xr:uid="{00000000-0005-0000-0000-000008550000}"/>
    <cellStyle name="Output 9 4 3 5" xfId="21888" xr:uid="{00000000-0005-0000-0000-000009550000}"/>
    <cellStyle name="Output 9 4 3 5 2" xfId="21889" xr:uid="{00000000-0005-0000-0000-00000A550000}"/>
    <cellStyle name="Output 9 4 3 6" xfId="21890" xr:uid="{00000000-0005-0000-0000-00000B550000}"/>
    <cellStyle name="Output 9 4 3 6 2" xfId="21891" xr:uid="{00000000-0005-0000-0000-00000C550000}"/>
    <cellStyle name="Output 9 4 3 7" xfId="21892" xr:uid="{00000000-0005-0000-0000-00000D550000}"/>
    <cellStyle name="Output 9 4 3 7 2" xfId="21893" xr:uid="{00000000-0005-0000-0000-00000E550000}"/>
    <cellStyle name="Output 9 4 3 8" xfId="21894" xr:uid="{00000000-0005-0000-0000-00000F550000}"/>
    <cellStyle name="Output 9 4 3 8 2" xfId="21895" xr:uid="{00000000-0005-0000-0000-000010550000}"/>
    <cellStyle name="Output 9 4 3 9" xfId="21896" xr:uid="{00000000-0005-0000-0000-000011550000}"/>
    <cellStyle name="Output 9 4 3 9 2" xfId="21897" xr:uid="{00000000-0005-0000-0000-000012550000}"/>
    <cellStyle name="Output 9 4 4" xfId="21898" xr:uid="{00000000-0005-0000-0000-000013550000}"/>
    <cellStyle name="Output 9 4 4 10" xfId="21899" xr:uid="{00000000-0005-0000-0000-000014550000}"/>
    <cellStyle name="Output 9 4 4 10 2" xfId="21900" xr:uid="{00000000-0005-0000-0000-000015550000}"/>
    <cellStyle name="Output 9 4 4 11" xfId="21901" xr:uid="{00000000-0005-0000-0000-000016550000}"/>
    <cellStyle name="Output 9 4 4 11 2" xfId="21902" xr:uid="{00000000-0005-0000-0000-000017550000}"/>
    <cellStyle name="Output 9 4 4 12" xfId="21903" xr:uid="{00000000-0005-0000-0000-000018550000}"/>
    <cellStyle name="Output 9 4 4 12 2" xfId="21904" xr:uid="{00000000-0005-0000-0000-000019550000}"/>
    <cellStyle name="Output 9 4 4 13" xfId="21905" xr:uid="{00000000-0005-0000-0000-00001A550000}"/>
    <cellStyle name="Output 9 4 4 13 2" xfId="21906" xr:uid="{00000000-0005-0000-0000-00001B550000}"/>
    <cellStyle name="Output 9 4 4 14" xfId="21907" xr:uid="{00000000-0005-0000-0000-00001C550000}"/>
    <cellStyle name="Output 9 4 4 14 2" xfId="21908" xr:uid="{00000000-0005-0000-0000-00001D550000}"/>
    <cellStyle name="Output 9 4 4 15" xfId="21909" xr:uid="{00000000-0005-0000-0000-00001E550000}"/>
    <cellStyle name="Output 9 4 4 15 2" xfId="21910" xr:uid="{00000000-0005-0000-0000-00001F550000}"/>
    <cellStyle name="Output 9 4 4 16" xfId="21911" xr:uid="{00000000-0005-0000-0000-000020550000}"/>
    <cellStyle name="Output 9 4 4 2" xfId="21912" xr:uid="{00000000-0005-0000-0000-000021550000}"/>
    <cellStyle name="Output 9 4 4 2 2" xfId="21913" xr:uid="{00000000-0005-0000-0000-000022550000}"/>
    <cellStyle name="Output 9 4 4 3" xfId="21914" xr:uid="{00000000-0005-0000-0000-000023550000}"/>
    <cellStyle name="Output 9 4 4 3 2" xfId="21915" xr:uid="{00000000-0005-0000-0000-000024550000}"/>
    <cellStyle name="Output 9 4 4 4" xfId="21916" xr:uid="{00000000-0005-0000-0000-000025550000}"/>
    <cellStyle name="Output 9 4 4 4 2" xfId="21917" xr:uid="{00000000-0005-0000-0000-000026550000}"/>
    <cellStyle name="Output 9 4 4 5" xfId="21918" xr:uid="{00000000-0005-0000-0000-000027550000}"/>
    <cellStyle name="Output 9 4 4 5 2" xfId="21919" xr:uid="{00000000-0005-0000-0000-000028550000}"/>
    <cellStyle name="Output 9 4 4 6" xfId="21920" xr:uid="{00000000-0005-0000-0000-000029550000}"/>
    <cellStyle name="Output 9 4 4 6 2" xfId="21921" xr:uid="{00000000-0005-0000-0000-00002A550000}"/>
    <cellStyle name="Output 9 4 4 7" xfId="21922" xr:uid="{00000000-0005-0000-0000-00002B550000}"/>
    <cellStyle name="Output 9 4 4 7 2" xfId="21923" xr:uid="{00000000-0005-0000-0000-00002C550000}"/>
    <cellStyle name="Output 9 4 4 8" xfId="21924" xr:uid="{00000000-0005-0000-0000-00002D550000}"/>
    <cellStyle name="Output 9 4 4 8 2" xfId="21925" xr:uid="{00000000-0005-0000-0000-00002E550000}"/>
    <cellStyle name="Output 9 4 4 9" xfId="21926" xr:uid="{00000000-0005-0000-0000-00002F550000}"/>
    <cellStyle name="Output 9 4 4 9 2" xfId="21927" xr:uid="{00000000-0005-0000-0000-000030550000}"/>
    <cellStyle name="Output 9 4 5" xfId="21928" xr:uid="{00000000-0005-0000-0000-000031550000}"/>
    <cellStyle name="Output 9 4 5 10" xfId="21929" xr:uid="{00000000-0005-0000-0000-000032550000}"/>
    <cellStyle name="Output 9 4 5 10 2" xfId="21930" xr:uid="{00000000-0005-0000-0000-000033550000}"/>
    <cellStyle name="Output 9 4 5 11" xfId="21931" xr:uid="{00000000-0005-0000-0000-000034550000}"/>
    <cellStyle name="Output 9 4 5 11 2" xfId="21932" xr:uid="{00000000-0005-0000-0000-000035550000}"/>
    <cellStyle name="Output 9 4 5 12" xfId="21933" xr:uid="{00000000-0005-0000-0000-000036550000}"/>
    <cellStyle name="Output 9 4 5 12 2" xfId="21934" xr:uid="{00000000-0005-0000-0000-000037550000}"/>
    <cellStyle name="Output 9 4 5 13" xfId="21935" xr:uid="{00000000-0005-0000-0000-000038550000}"/>
    <cellStyle name="Output 9 4 5 13 2" xfId="21936" xr:uid="{00000000-0005-0000-0000-000039550000}"/>
    <cellStyle name="Output 9 4 5 14" xfId="21937" xr:uid="{00000000-0005-0000-0000-00003A550000}"/>
    <cellStyle name="Output 9 4 5 14 2" xfId="21938" xr:uid="{00000000-0005-0000-0000-00003B550000}"/>
    <cellStyle name="Output 9 4 5 15" xfId="21939" xr:uid="{00000000-0005-0000-0000-00003C550000}"/>
    <cellStyle name="Output 9 4 5 15 2" xfId="21940" xr:uid="{00000000-0005-0000-0000-00003D550000}"/>
    <cellStyle name="Output 9 4 5 16" xfId="21941" xr:uid="{00000000-0005-0000-0000-00003E550000}"/>
    <cellStyle name="Output 9 4 5 2" xfId="21942" xr:uid="{00000000-0005-0000-0000-00003F550000}"/>
    <cellStyle name="Output 9 4 5 2 2" xfId="21943" xr:uid="{00000000-0005-0000-0000-000040550000}"/>
    <cellStyle name="Output 9 4 5 3" xfId="21944" xr:uid="{00000000-0005-0000-0000-000041550000}"/>
    <cellStyle name="Output 9 4 5 3 2" xfId="21945" xr:uid="{00000000-0005-0000-0000-000042550000}"/>
    <cellStyle name="Output 9 4 5 4" xfId="21946" xr:uid="{00000000-0005-0000-0000-000043550000}"/>
    <cellStyle name="Output 9 4 5 4 2" xfId="21947" xr:uid="{00000000-0005-0000-0000-000044550000}"/>
    <cellStyle name="Output 9 4 5 5" xfId="21948" xr:uid="{00000000-0005-0000-0000-000045550000}"/>
    <cellStyle name="Output 9 4 5 5 2" xfId="21949" xr:uid="{00000000-0005-0000-0000-000046550000}"/>
    <cellStyle name="Output 9 4 5 6" xfId="21950" xr:uid="{00000000-0005-0000-0000-000047550000}"/>
    <cellStyle name="Output 9 4 5 6 2" xfId="21951" xr:uid="{00000000-0005-0000-0000-000048550000}"/>
    <cellStyle name="Output 9 4 5 7" xfId="21952" xr:uid="{00000000-0005-0000-0000-000049550000}"/>
    <cellStyle name="Output 9 4 5 7 2" xfId="21953" xr:uid="{00000000-0005-0000-0000-00004A550000}"/>
    <cellStyle name="Output 9 4 5 8" xfId="21954" xr:uid="{00000000-0005-0000-0000-00004B550000}"/>
    <cellStyle name="Output 9 4 5 8 2" xfId="21955" xr:uid="{00000000-0005-0000-0000-00004C550000}"/>
    <cellStyle name="Output 9 4 5 9" xfId="21956" xr:uid="{00000000-0005-0000-0000-00004D550000}"/>
    <cellStyle name="Output 9 4 5 9 2" xfId="21957" xr:uid="{00000000-0005-0000-0000-00004E550000}"/>
    <cellStyle name="Output 9 4 6" xfId="21958" xr:uid="{00000000-0005-0000-0000-00004F550000}"/>
    <cellStyle name="Output 9 4 6 10" xfId="21959" xr:uid="{00000000-0005-0000-0000-000050550000}"/>
    <cellStyle name="Output 9 4 6 10 2" xfId="21960" xr:uid="{00000000-0005-0000-0000-000051550000}"/>
    <cellStyle name="Output 9 4 6 11" xfId="21961" xr:uid="{00000000-0005-0000-0000-000052550000}"/>
    <cellStyle name="Output 9 4 6 11 2" xfId="21962" xr:uid="{00000000-0005-0000-0000-000053550000}"/>
    <cellStyle name="Output 9 4 6 12" xfId="21963" xr:uid="{00000000-0005-0000-0000-000054550000}"/>
    <cellStyle name="Output 9 4 6 12 2" xfId="21964" xr:uid="{00000000-0005-0000-0000-000055550000}"/>
    <cellStyle name="Output 9 4 6 13" xfId="21965" xr:uid="{00000000-0005-0000-0000-000056550000}"/>
    <cellStyle name="Output 9 4 6 13 2" xfId="21966" xr:uid="{00000000-0005-0000-0000-000057550000}"/>
    <cellStyle name="Output 9 4 6 14" xfId="21967" xr:uid="{00000000-0005-0000-0000-000058550000}"/>
    <cellStyle name="Output 9 4 6 14 2" xfId="21968" xr:uid="{00000000-0005-0000-0000-000059550000}"/>
    <cellStyle name="Output 9 4 6 15" xfId="21969" xr:uid="{00000000-0005-0000-0000-00005A550000}"/>
    <cellStyle name="Output 9 4 6 2" xfId="21970" xr:uid="{00000000-0005-0000-0000-00005B550000}"/>
    <cellStyle name="Output 9 4 6 2 2" xfId="21971" xr:uid="{00000000-0005-0000-0000-00005C550000}"/>
    <cellStyle name="Output 9 4 6 3" xfId="21972" xr:uid="{00000000-0005-0000-0000-00005D550000}"/>
    <cellStyle name="Output 9 4 6 3 2" xfId="21973" xr:uid="{00000000-0005-0000-0000-00005E550000}"/>
    <cellStyle name="Output 9 4 6 4" xfId="21974" xr:uid="{00000000-0005-0000-0000-00005F550000}"/>
    <cellStyle name="Output 9 4 6 4 2" xfId="21975" xr:uid="{00000000-0005-0000-0000-000060550000}"/>
    <cellStyle name="Output 9 4 6 5" xfId="21976" xr:uid="{00000000-0005-0000-0000-000061550000}"/>
    <cellStyle name="Output 9 4 6 5 2" xfId="21977" xr:uid="{00000000-0005-0000-0000-000062550000}"/>
    <cellStyle name="Output 9 4 6 6" xfId="21978" xr:uid="{00000000-0005-0000-0000-000063550000}"/>
    <cellStyle name="Output 9 4 6 6 2" xfId="21979" xr:uid="{00000000-0005-0000-0000-000064550000}"/>
    <cellStyle name="Output 9 4 6 7" xfId="21980" xr:uid="{00000000-0005-0000-0000-000065550000}"/>
    <cellStyle name="Output 9 4 6 7 2" xfId="21981" xr:uid="{00000000-0005-0000-0000-000066550000}"/>
    <cellStyle name="Output 9 4 6 8" xfId="21982" xr:uid="{00000000-0005-0000-0000-000067550000}"/>
    <cellStyle name="Output 9 4 6 8 2" xfId="21983" xr:uid="{00000000-0005-0000-0000-000068550000}"/>
    <cellStyle name="Output 9 4 6 9" xfId="21984" xr:uid="{00000000-0005-0000-0000-000069550000}"/>
    <cellStyle name="Output 9 4 6 9 2" xfId="21985" xr:uid="{00000000-0005-0000-0000-00006A550000}"/>
    <cellStyle name="Output 9 4 7" xfId="21986" xr:uid="{00000000-0005-0000-0000-00006B550000}"/>
    <cellStyle name="Output 9 4 7 2" xfId="21987" xr:uid="{00000000-0005-0000-0000-00006C550000}"/>
    <cellStyle name="Output 9 4 8" xfId="21988" xr:uid="{00000000-0005-0000-0000-00006D550000}"/>
    <cellStyle name="Output 9 4 8 2" xfId="21989" xr:uid="{00000000-0005-0000-0000-00006E550000}"/>
    <cellStyle name="Output 9 4 9" xfId="21990" xr:uid="{00000000-0005-0000-0000-00006F550000}"/>
    <cellStyle name="Output 9 4 9 2" xfId="21991" xr:uid="{00000000-0005-0000-0000-000070550000}"/>
    <cellStyle name="Output 9 5" xfId="21992" xr:uid="{00000000-0005-0000-0000-000071550000}"/>
    <cellStyle name="Output 9 5 10" xfId="21993" xr:uid="{00000000-0005-0000-0000-000072550000}"/>
    <cellStyle name="Output 9 5 10 2" xfId="21994" xr:uid="{00000000-0005-0000-0000-000073550000}"/>
    <cellStyle name="Output 9 5 11" xfId="21995" xr:uid="{00000000-0005-0000-0000-000074550000}"/>
    <cellStyle name="Output 9 5 11 2" xfId="21996" xr:uid="{00000000-0005-0000-0000-000075550000}"/>
    <cellStyle name="Output 9 5 12" xfId="21997" xr:uid="{00000000-0005-0000-0000-000076550000}"/>
    <cellStyle name="Output 9 5 12 2" xfId="21998" xr:uid="{00000000-0005-0000-0000-000077550000}"/>
    <cellStyle name="Output 9 5 13" xfId="21999" xr:uid="{00000000-0005-0000-0000-000078550000}"/>
    <cellStyle name="Output 9 5 13 2" xfId="22000" xr:uid="{00000000-0005-0000-0000-000079550000}"/>
    <cellStyle name="Output 9 5 14" xfId="22001" xr:uid="{00000000-0005-0000-0000-00007A550000}"/>
    <cellStyle name="Output 9 5 14 2" xfId="22002" xr:uid="{00000000-0005-0000-0000-00007B550000}"/>
    <cellStyle name="Output 9 5 15" xfId="22003" xr:uid="{00000000-0005-0000-0000-00007C550000}"/>
    <cellStyle name="Output 9 5 15 2" xfId="22004" xr:uid="{00000000-0005-0000-0000-00007D550000}"/>
    <cellStyle name="Output 9 5 16" xfId="22005" xr:uid="{00000000-0005-0000-0000-00007E550000}"/>
    <cellStyle name="Output 9 5 16 2" xfId="22006" xr:uid="{00000000-0005-0000-0000-00007F550000}"/>
    <cellStyle name="Output 9 5 17" xfId="22007" xr:uid="{00000000-0005-0000-0000-000080550000}"/>
    <cellStyle name="Output 9 5 17 2" xfId="22008" xr:uid="{00000000-0005-0000-0000-000081550000}"/>
    <cellStyle name="Output 9 5 18" xfId="22009" xr:uid="{00000000-0005-0000-0000-000082550000}"/>
    <cellStyle name="Output 9 5 18 2" xfId="22010" xr:uid="{00000000-0005-0000-0000-000083550000}"/>
    <cellStyle name="Output 9 5 19" xfId="22011" xr:uid="{00000000-0005-0000-0000-000084550000}"/>
    <cellStyle name="Output 9 5 19 2" xfId="22012" xr:uid="{00000000-0005-0000-0000-000085550000}"/>
    <cellStyle name="Output 9 5 2" xfId="22013" xr:uid="{00000000-0005-0000-0000-000086550000}"/>
    <cellStyle name="Output 9 5 2 10" xfId="22014" xr:uid="{00000000-0005-0000-0000-000087550000}"/>
    <cellStyle name="Output 9 5 2 10 2" xfId="22015" xr:uid="{00000000-0005-0000-0000-000088550000}"/>
    <cellStyle name="Output 9 5 2 11" xfId="22016" xr:uid="{00000000-0005-0000-0000-000089550000}"/>
    <cellStyle name="Output 9 5 2 11 2" xfId="22017" xr:uid="{00000000-0005-0000-0000-00008A550000}"/>
    <cellStyle name="Output 9 5 2 12" xfId="22018" xr:uid="{00000000-0005-0000-0000-00008B550000}"/>
    <cellStyle name="Output 9 5 2 12 2" xfId="22019" xr:uid="{00000000-0005-0000-0000-00008C550000}"/>
    <cellStyle name="Output 9 5 2 13" xfId="22020" xr:uid="{00000000-0005-0000-0000-00008D550000}"/>
    <cellStyle name="Output 9 5 2 13 2" xfId="22021" xr:uid="{00000000-0005-0000-0000-00008E550000}"/>
    <cellStyle name="Output 9 5 2 14" xfId="22022" xr:uid="{00000000-0005-0000-0000-00008F550000}"/>
    <cellStyle name="Output 9 5 2 14 2" xfId="22023" xr:uid="{00000000-0005-0000-0000-000090550000}"/>
    <cellStyle name="Output 9 5 2 15" xfId="22024" xr:uid="{00000000-0005-0000-0000-000091550000}"/>
    <cellStyle name="Output 9 5 2 15 2" xfId="22025" xr:uid="{00000000-0005-0000-0000-000092550000}"/>
    <cellStyle name="Output 9 5 2 16" xfId="22026" xr:uid="{00000000-0005-0000-0000-000093550000}"/>
    <cellStyle name="Output 9 5 2 16 2" xfId="22027" xr:uid="{00000000-0005-0000-0000-000094550000}"/>
    <cellStyle name="Output 9 5 2 17" xfId="22028" xr:uid="{00000000-0005-0000-0000-000095550000}"/>
    <cellStyle name="Output 9 5 2 17 2" xfId="22029" xr:uid="{00000000-0005-0000-0000-000096550000}"/>
    <cellStyle name="Output 9 5 2 18" xfId="22030" xr:uid="{00000000-0005-0000-0000-000097550000}"/>
    <cellStyle name="Output 9 5 2 18 2" xfId="22031" xr:uid="{00000000-0005-0000-0000-000098550000}"/>
    <cellStyle name="Output 9 5 2 19" xfId="22032" xr:uid="{00000000-0005-0000-0000-000099550000}"/>
    <cellStyle name="Output 9 5 2 2" xfId="22033" xr:uid="{00000000-0005-0000-0000-00009A550000}"/>
    <cellStyle name="Output 9 5 2 2 2" xfId="22034" xr:uid="{00000000-0005-0000-0000-00009B550000}"/>
    <cellStyle name="Output 9 5 2 3" xfId="22035" xr:uid="{00000000-0005-0000-0000-00009C550000}"/>
    <cellStyle name="Output 9 5 2 3 2" xfId="22036" xr:uid="{00000000-0005-0000-0000-00009D550000}"/>
    <cellStyle name="Output 9 5 2 4" xfId="22037" xr:uid="{00000000-0005-0000-0000-00009E550000}"/>
    <cellStyle name="Output 9 5 2 4 2" xfId="22038" xr:uid="{00000000-0005-0000-0000-00009F550000}"/>
    <cellStyle name="Output 9 5 2 5" xfId="22039" xr:uid="{00000000-0005-0000-0000-0000A0550000}"/>
    <cellStyle name="Output 9 5 2 5 2" xfId="22040" xr:uid="{00000000-0005-0000-0000-0000A1550000}"/>
    <cellStyle name="Output 9 5 2 6" xfId="22041" xr:uid="{00000000-0005-0000-0000-0000A2550000}"/>
    <cellStyle name="Output 9 5 2 6 2" xfId="22042" xr:uid="{00000000-0005-0000-0000-0000A3550000}"/>
    <cellStyle name="Output 9 5 2 7" xfId="22043" xr:uid="{00000000-0005-0000-0000-0000A4550000}"/>
    <cellStyle name="Output 9 5 2 7 2" xfId="22044" xr:uid="{00000000-0005-0000-0000-0000A5550000}"/>
    <cellStyle name="Output 9 5 2 8" xfId="22045" xr:uid="{00000000-0005-0000-0000-0000A6550000}"/>
    <cellStyle name="Output 9 5 2 8 2" xfId="22046" xr:uid="{00000000-0005-0000-0000-0000A7550000}"/>
    <cellStyle name="Output 9 5 2 9" xfId="22047" xr:uid="{00000000-0005-0000-0000-0000A8550000}"/>
    <cellStyle name="Output 9 5 2 9 2" xfId="22048" xr:uid="{00000000-0005-0000-0000-0000A9550000}"/>
    <cellStyle name="Output 9 5 20" xfId="22049" xr:uid="{00000000-0005-0000-0000-0000AA550000}"/>
    <cellStyle name="Output 9 5 3" xfId="22050" xr:uid="{00000000-0005-0000-0000-0000AB550000}"/>
    <cellStyle name="Output 9 5 3 10" xfId="22051" xr:uid="{00000000-0005-0000-0000-0000AC550000}"/>
    <cellStyle name="Output 9 5 3 10 2" xfId="22052" xr:uid="{00000000-0005-0000-0000-0000AD550000}"/>
    <cellStyle name="Output 9 5 3 11" xfId="22053" xr:uid="{00000000-0005-0000-0000-0000AE550000}"/>
    <cellStyle name="Output 9 5 3 11 2" xfId="22054" xr:uid="{00000000-0005-0000-0000-0000AF550000}"/>
    <cellStyle name="Output 9 5 3 12" xfId="22055" xr:uid="{00000000-0005-0000-0000-0000B0550000}"/>
    <cellStyle name="Output 9 5 3 12 2" xfId="22056" xr:uid="{00000000-0005-0000-0000-0000B1550000}"/>
    <cellStyle name="Output 9 5 3 13" xfId="22057" xr:uid="{00000000-0005-0000-0000-0000B2550000}"/>
    <cellStyle name="Output 9 5 3 13 2" xfId="22058" xr:uid="{00000000-0005-0000-0000-0000B3550000}"/>
    <cellStyle name="Output 9 5 3 14" xfId="22059" xr:uid="{00000000-0005-0000-0000-0000B4550000}"/>
    <cellStyle name="Output 9 5 3 14 2" xfId="22060" xr:uid="{00000000-0005-0000-0000-0000B5550000}"/>
    <cellStyle name="Output 9 5 3 15" xfId="22061" xr:uid="{00000000-0005-0000-0000-0000B6550000}"/>
    <cellStyle name="Output 9 5 3 15 2" xfId="22062" xr:uid="{00000000-0005-0000-0000-0000B7550000}"/>
    <cellStyle name="Output 9 5 3 16" xfId="22063" xr:uid="{00000000-0005-0000-0000-0000B8550000}"/>
    <cellStyle name="Output 9 5 3 16 2" xfId="22064" xr:uid="{00000000-0005-0000-0000-0000B9550000}"/>
    <cellStyle name="Output 9 5 3 17" xfId="22065" xr:uid="{00000000-0005-0000-0000-0000BA550000}"/>
    <cellStyle name="Output 9 5 3 17 2" xfId="22066" xr:uid="{00000000-0005-0000-0000-0000BB550000}"/>
    <cellStyle name="Output 9 5 3 18" xfId="22067" xr:uid="{00000000-0005-0000-0000-0000BC550000}"/>
    <cellStyle name="Output 9 5 3 2" xfId="22068" xr:uid="{00000000-0005-0000-0000-0000BD550000}"/>
    <cellStyle name="Output 9 5 3 2 2" xfId="22069" xr:uid="{00000000-0005-0000-0000-0000BE550000}"/>
    <cellStyle name="Output 9 5 3 3" xfId="22070" xr:uid="{00000000-0005-0000-0000-0000BF550000}"/>
    <cellStyle name="Output 9 5 3 3 2" xfId="22071" xr:uid="{00000000-0005-0000-0000-0000C0550000}"/>
    <cellStyle name="Output 9 5 3 4" xfId="22072" xr:uid="{00000000-0005-0000-0000-0000C1550000}"/>
    <cellStyle name="Output 9 5 3 4 2" xfId="22073" xr:uid="{00000000-0005-0000-0000-0000C2550000}"/>
    <cellStyle name="Output 9 5 3 5" xfId="22074" xr:uid="{00000000-0005-0000-0000-0000C3550000}"/>
    <cellStyle name="Output 9 5 3 5 2" xfId="22075" xr:uid="{00000000-0005-0000-0000-0000C4550000}"/>
    <cellStyle name="Output 9 5 3 6" xfId="22076" xr:uid="{00000000-0005-0000-0000-0000C5550000}"/>
    <cellStyle name="Output 9 5 3 6 2" xfId="22077" xr:uid="{00000000-0005-0000-0000-0000C6550000}"/>
    <cellStyle name="Output 9 5 3 7" xfId="22078" xr:uid="{00000000-0005-0000-0000-0000C7550000}"/>
    <cellStyle name="Output 9 5 3 7 2" xfId="22079" xr:uid="{00000000-0005-0000-0000-0000C8550000}"/>
    <cellStyle name="Output 9 5 3 8" xfId="22080" xr:uid="{00000000-0005-0000-0000-0000C9550000}"/>
    <cellStyle name="Output 9 5 3 8 2" xfId="22081" xr:uid="{00000000-0005-0000-0000-0000CA550000}"/>
    <cellStyle name="Output 9 5 3 9" xfId="22082" xr:uid="{00000000-0005-0000-0000-0000CB550000}"/>
    <cellStyle name="Output 9 5 3 9 2" xfId="22083" xr:uid="{00000000-0005-0000-0000-0000CC550000}"/>
    <cellStyle name="Output 9 5 4" xfId="22084" xr:uid="{00000000-0005-0000-0000-0000CD550000}"/>
    <cellStyle name="Output 9 5 4 10" xfId="22085" xr:uid="{00000000-0005-0000-0000-0000CE550000}"/>
    <cellStyle name="Output 9 5 4 10 2" xfId="22086" xr:uid="{00000000-0005-0000-0000-0000CF550000}"/>
    <cellStyle name="Output 9 5 4 11" xfId="22087" xr:uid="{00000000-0005-0000-0000-0000D0550000}"/>
    <cellStyle name="Output 9 5 4 11 2" xfId="22088" xr:uid="{00000000-0005-0000-0000-0000D1550000}"/>
    <cellStyle name="Output 9 5 4 12" xfId="22089" xr:uid="{00000000-0005-0000-0000-0000D2550000}"/>
    <cellStyle name="Output 9 5 4 12 2" xfId="22090" xr:uid="{00000000-0005-0000-0000-0000D3550000}"/>
    <cellStyle name="Output 9 5 4 13" xfId="22091" xr:uid="{00000000-0005-0000-0000-0000D4550000}"/>
    <cellStyle name="Output 9 5 4 13 2" xfId="22092" xr:uid="{00000000-0005-0000-0000-0000D5550000}"/>
    <cellStyle name="Output 9 5 4 14" xfId="22093" xr:uid="{00000000-0005-0000-0000-0000D6550000}"/>
    <cellStyle name="Output 9 5 4 14 2" xfId="22094" xr:uid="{00000000-0005-0000-0000-0000D7550000}"/>
    <cellStyle name="Output 9 5 4 15" xfId="22095" xr:uid="{00000000-0005-0000-0000-0000D8550000}"/>
    <cellStyle name="Output 9 5 4 15 2" xfId="22096" xr:uid="{00000000-0005-0000-0000-0000D9550000}"/>
    <cellStyle name="Output 9 5 4 16" xfId="22097" xr:uid="{00000000-0005-0000-0000-0000DA550000}"/>
    <cellStyle name="Output 9 5 4 2" xfId="22098" xr:uid="{00000000-0005-0000-0000-0000DB550000}"/>
    <cellStyle name="Output 9 5 4 2 2" xfId="22099" xr:uid="{00000000-0005-0000-0000-0000DC550000}"/>
    <cellStyle name="Output 9 5 4 3" xfId="22100" xr:uid="{00000000-0005-0000-0000-0000DD550000}"/>
    <cellStyle name="Output 9 5 4 3 2" xfId="22101" xr:uid="{00000000-0005-0000-0000-0000DE550000}"/>
    <cellStyle name="Output 9 5 4 4" xfId="22102" xr:uid="{00000000-0005-0000-0000-0000DF550000}"/>
    <cellStyle name="Output 9 5 4 4 2" xfId="22103" xr:uid="{00000000-0005-0000-0000-0000E0550000}"/>
    <cellStyle name="Output 9 5 4 5" xfId="22104" xr:uid="{00000000-0005-0000-0000-0000E1550000}"/>
    <cellStyle name="Output 9 5 4 5 2" xfId="22105" xr:uid="{00000000-0005-0000-0000-0000E2550000}"/>
    <cellStyle name="Output 9 5 4 6" xfId="22106" xr:uid="{00000000-0005-0000-0000-0000E3550000}"/>
    <cellStyle name="Output 9 5 4 6 2" xfId="22107" xr:uid="{00000000-0005-0000-0000-0000E4550000}"/>
    <cellStyle name="Output 9 5 4 7" xfId="22108" xr:uid="{00000000-0005-0000-0000-0000E5550000}"/>
    <cellStyle name="Output 9 5 4 7 2" xfId="22109" xr:uid="{00000000-0005-0000-0000-0000E6550000}"/>
    <cellStyle name="Output 9 5 4 8" xfId="22110" xr:uid="{00000000-0005-0000-0000-0000E7550000}"/>
    <cellStyle name="Output 9 5 4 8 2" xfId="22111" xr:uid="{00000000-0005-0000-0000-0000E8550000}"/>
    <cellStyle name="Output 9 5 4 9" xfId="22112" xr:uid="{00000000-0005-0000-0000-0000E9550000}"/>
    <cellStyle name="Output 9 5 4 9 2" xfId="22113" xr:uid="{00000000-0005-0000-0000-0000EA550000}"/>
    <cellStyle name="Output 9 5 5" xfId="22114" xr:uid="{00000000-0005-0000-0000-0000EB550000}"/>
    <cellStyle name="Output 9 5 5 10" xfId="22115" xr:uid="{00000000-0005-0000-0000-0000EC550000}"/>
    <cellStyle name="Output 9 5 5 10 2" xfId="22116" xr:uid="{00000000-0005-0000-0000-0000ED550000}"/>
    <cellStyle name="Output 9 5 5 11" xfId="22117" xr:uid="{00000000-0005-0000-0000-0000EE550000}"/>
    <cellStyle name="Output 9 5 5 11 2" xfId="22118" xr:uid="{00000000-0005-0000-0000-0000EF550000}"/>
    <cellStyle name="Output 9 5 5 12" xfId="22119" xr:uid="{00000000-0005-0000-0000-0000F0550000}"/>
    <cellStyle name="Output 9 5 5 12 2" xfId="22120" xr:uid="{00000000-0005-0000-0000-0000F1550000}"/>
    <cellStyle name="Output 9 5 5 13" xfId="22121" xr:uid="{00000000-0005-0000-0000-0000F2550000}"/>
    <cellStyle name="Output 9 5 5 13 2" xfId="22122" xr:uid="{00000000-0005-0000-0000-0000F3550000}"/>
    <cellStyle name="Output 9 5 5 14" xfId="22123" xr:uid="{00000000-0005-0000-0000-0000F4550000}"/>
    <cellStyle name="Output 9 5 5 14 2" xfId="22124" xr:uid="{00000000-0005-0000-0000-0000F5550000}"/>
    <cellStyle name="Output 9 5 5 15" xfId="22125" xr:uid="{00000000-0005-0000-0000-0000F6550000}"/>
    <cellStyle name="Output 9 5 5 15 2" xfId="22126" xr:uid="{00000000-0005-0000-0000-0000F7550000}"/>
    <cellStyle name="Output 9 5 5 16" xfId="22127" xr:uid="{00000000-0005-0000-0000-0000F8550000}"/>
    <cellStyle name="Output 9 5 5 2" xfId="22128" xr:uid="{00000000-0005-0000-0000-0000F9550000}"/>
    <cellStyle name="Output 9 5 5 2 2" xfId="22129" xr:uid="{00000000-0005-0000-0000-0000FA550000}"/>
    <cellStyle name="Output 9 5 5 3" xfId="22130" xr:uid="{00000000-0005-0000-0000-0000FB550000}"/>
    <cellStyle name="Output 9 5 5 3 2" xfId="22131" xr:uid="{00000000-0005-0000-0000-0000FC550000}"/>
    <cellStyle name="Output 9 5 5 4" xfId="22132" xr:uid="{00000000-0005-0000-0000-0000FD550000}"/>
    <cellStyle name="Output 9 5 5 4 2" xfId="22133" xr:uid="{00000000-0005-0000-0000-0000FE550000}"/>
    <cellStyle name="Output 9 5 5 5" xfId="22134" xr:uid="{00000000-0005-0000-0000-0000FF550000}"/>
    <cellStyle name="Output 9 5 5 5 2" xfId="22135" xr:uid="{00000000-0005-0000-0000-000000560000}"/>
    <cellStyle name="Output 9 5 5 6" xfId="22136" xr:uid="{00000000-0005-0000-0000-000001560000}"/>
    <cellStyle name="Output 9 5 5 6 2" xfId="22137" xr:uid="{00000000-0005-0000-0000-000002560000}"/>
    <cellStyle name="Output 9 5 5 7" xfId="22138" xr:uid="{00000000-0005-0000-0000-000003560000}"/>
    <cellStyle name="Output 9 5 5 7 2" xfId="22139" xr:uid="{00000000-0005-0000-0000-000004560000}"/>
    <cellStyle name="Output 9 5 5 8" xfId="22140" xr:uid="{00000000-0005-0000-0000-000005560000}"/>
    <cellStyle name="Output 9 5 5 8 2" xfId="22141" xr:uid="{00000000-0005-0000-0000-000006560000}"/>
    <cellStyle name="Output 9 5 5 9" xfId="22142" xr:uid="{00000000-0005-0000-0000-000007560000}"/>
    <cellStyle name="Output 9 5 5 9 2" xfId="22143" xr:uid="{00000000-0005-0000-0000-000008560000}"/>
    <cellStyle name="Output 9 5 6" xfId="22144" xr:uid="{00000000-0005-0000-0000-000009560000}"/>
    <cellStyle name="Output 9 5 6 10" xfId="22145" xr:uid="{00000000-0005-0000-0000-00000A560000}"/>
    <cellStyle name="Output 9 5 6 10 2" xfId="22146" xr:uid="{00000000-0005-0000-0000-00000B560000}"/>
    <cellStyle name="Output 9 5 6 11" xfId="22147" xr:uid="{00000000-0005-0000-0000-00000C560000}"/>
    <cellStyle name="Output 9 5 6 11 2" xfId="22148" xr:uid="{00000000-0005-0000-0000-00000D560000}"/>
    <cellStyle name="Output 9 5 6 12" xfId="22149" xr:uid="{00000000-0005-0000-0000-00000E560000}"/>
    <cellStyle name="Output 9 5 6 12 2" xfId="22150" xr:uid="{00000000-0005-0000-0000-00000F560000}"/>
    <cellStyle name="Output 9 5 6 13" xfId="22151" xr:uid="{00000000-0005-0000-0000-000010560000}"/>
    <cellStyle name="Output 9 5 6 13 2" xfId="22152" xr:uid="{00000000-0005-0000-0000-000011560000}"/>
    <cellStyle name="Output 9 5 6 14" xfId="22153" xr:uid="{00000000-0005-0000-0000-000012560000}"/>
    <cellStyle name="Output 9 5 6 14 2" xfId="22154" xr:uid="{00000000-0005-0000-0000-000013560000}"/>
    <cellStyle name="Output 9 5 6 15" xfId="22155" xr:uid="{00000000-0005-0000-0000-000014560000}"/>
    <cellStyle name="Output 9 5 6 2" xfId="22156" xr:uid="{00000000-0005-0000-0000-000015560000}"/>
    <cellStyle name="Output 9 5 6 2 2" xfId="22157" xr:uid="{00000000-0005-0000-0000-000016560000}"/>
    <cellStyle name="Output 9 5 6 3" xfId="22158" xr:uid="{00000000-0005-0000-0000-000017560000}"/>
    <cellStyle name="Output 9 5 6 3 2" xfId="22159" xr:uid="{00000000-0005-0000-0000-000018560000}"/>
    <cellStyle name="Output 9 5 6 4" xfId="22160" xr:uid="{00000000-0005-0000-0000-000019560000}"/>
    <cellStyle name="Output 9 5 6 4 2" xfId="22161" xr:uid="{00000000-0005-0000-0000-00001A560000}"/>
    <cellStyle name="Output 9 5 6 5" xfId="22162" xr:uid="{00000000-0005-0000-0000-00001B560000}"/>
    <cellStyle name="Output 9 5 6 5 2" xfId="22163" xr:uid="{00000000-0005-0000-0000-00001C560000}"/>
    <cellStyle name="Output 9 5 6 6" xfId="22164" xr:uid="{00000000-0005-0000-0000-00001D560000}"/>
    <cellStyle name="Output 9 5 6 6 2" xfId="22165" xr:uid="{00000000-0005-0000-0000-00001E560000}"/>
    <cellStyle name="Output 9 5 6 7" xfId="22166" xr:uid="{00000000-0005-0000-0000-00001F560000}"/>
    <cellStyle name="Output 9 5 6 7 2" xfId="22167" xr:uid="{00000000-0005-0000-0000-000020560000}"/>
    <cellStyle name="Output 9 5 6 8" xfId="22168" xr:uid="{00000000-0005-0000-0000-000021560000}"/>
    <cellStyle name="Output 9 5 6 8 2" xfId="22169" xr:uid="{00000000-0005-0000-0000-000022560000}"/>
    <cellStyle name="Output 9 5 6 9" xfId="22170" xr:uid="{00000000-0005-0000-0000-000023560000}"/>
    <cellStyle name="Output 9 5 6 9 2" xfId="22171" xr:uid="{00000000-0005-0000-0000-000024560000}"/>
    <cellStyle name="Output 9 5 7" xfId="22172" xr:uid="{00000000-0005-0000-0000-000025560000}"/>
    <cellStyle name="Output 9 5 7 2" xfId="22173" xr:uid="{00000000-0005-0000-0000-000026560000}"/>
    <cellStyle name="Output 9 5 8" xfId="22174" xr:uid="{00000000-0005-0000-0000-000027560000}"/>
    <cellStyle name="Output 9 5 8 2" xfId="22175" xr:uid="{00000000-0005-0000-0000-000028560000}"/>
    <cellStyle name="Output 9 5 9" xfId="22176" xr:uid="{00000000-0005-0000-0000-000029560000}"/>
    <cellStyle name="Output 9 5 9 2" xfId="22177" xr:uid="{00000000-0005-0000-0000-00002A560000}"/>
    <cellStyle name="Output 9 6" xfId="22178" xr:uid="{00000000-0005-0000-0000-00002B560000}"/>
    <cellStyle name="Output 9 6 10" xfId="22179" xr:uid="{00000000-0005-0000-0000-00002C560000}"/>
    <cellStyle name="Output 9 6 10 2" xfId="22180" xr:uid="{00000000-0005-0000-0000-00002D560000}"/>
    <cellStyle name="Output 9 6 11" xfId="22181" xr:uid="{00000000-0005-0000-0000-00002E560000}"/>
    <cellStyle name="Output 9 6 11 2" xfId="22182" xr:uid="{00000000-0005-0000-0000-00002F560000}"/>
    <cellStyle name="Output 9 6 12" xfId="22183" xr:uid="{00000000-0005-0000-0000-000030560000}"/>
    <cellStyle name="Output 9 6 12 2" xfId="22184" xr:uid="{00000000-0005-0000-0000-000031560000}"/>
    <cellStyle name="Output 9 6 13" xfId="22185" xr:uid="{00000000-0005-0000-0000-000032560000}"/>
    <cellStyle name="Output 9 6 13 2" xfId="22186" xr:uid="{00000000-0005-0000-0000-000033560000}"/>
    <cellStyle name="Output 9 6 14" xfId="22187" xr:uid="{00000000-0005-0000-0000-000034560000}"/>
    <cellStyle name="Output 9 6 14 2" xfId="22188" xr:uid="{00000000-0005-0000-0000-000035560000}"/>
    <cellStyle name="Output 9 6 15" xfId="22189" xr:uid="{00000000-0005-0000-0000-000036560000}"/>
    <cellStyle name="Output 9 6 15 2" xfId="22190" xr:uid="{00000000-0005-0000-0000-000037560000}"/>
    <cellStyle name="Output 9 6 16" xfId="22191" xr:uid="{00000000-0005-0000-0000-000038560000}"/>
    <cellStyle name="Output 9 6 16 2" xfId="22192" xr:uid="{00000000-0005-0000-0000-000039560000}"/>
    <cellStyle name="Output 9 6 17" xfId="22193" xr:uid="{00000000-0005-0000-0000-00003A560000}"/>
    <cellStyle name="Output 9 6 17 2" xfId="22194" xr:uid="{00000000-0005-0000-0000-00003B560000}"/>
    <cellStyle name="Output 9 6 18" xfId="22195" xr:uid="{00000000-0005-0000-0000-00003C560000}"/>
    <cellStyle name="Output 9 6 18 2" xfId="22196" xr:uid="{00000000-0005-0000-0000-00003D560000}"/>
    <cellStyle name="Output 9 6 19" xfId="22197" xr:uid="{00000000-0005-0000-0000-00003E560000}"/>
    <cellStyle name="Output 9 6 2" xfId="22198" xr:uid="{00000000-0005-0000-0000-00003F560000}"/>
    <cellStyle name="Output 9 6 2 10" xfId="22199" xr:uid="{00000000-0005-0000-0000-000040560000}"/>
    <cellStyle name="Output 9 6 2 10 2" xfId="22200" xr:uid="{00000000-0005-0000-0000-000041560000}"/>
    <cellStyle name="Output 9 6 2 11" xfId="22201" xr:uid="{00000000-0005-0000-0000-000042560000}"/>
    <cellStyle name="Output 9 6 2 11 2" xfId="22202" xr:uid="{00000000-0005-0000-0000-000043560000}"/>
    <cellStyle name="Output 9 6 2 12" xfId="22203" xr:uid="{00000000-0005-0000-0000-000044560000}"/>
    <cellStyle name="Output 9 6 2 12 2" xfId="22204" xr:uid="{00000000-0005-0000-0000-000045560000}"/>
    <cellStyle name="Output 9 6 2 13" xfId="22205" xr:uid="{00000000-0005-0000-0000-000046560000}"/>
    <cellStyle name="Output 9 6 2 13 2" xfId="22206" xr:uid="{00000000-0005-0000-0000-000047560000}"/>
    <cellStyle name="Output 9 6 2 14" xfId="22207" xr:uid="{00000000-0005-0000-0000-000048560000}"/>
    <cellStyle name="Output 9 6 2 14 2" xfId="22208" xr:uid="{00000000-0005-0000-0000-000049560000}"/>
    <cellStyle name="Output 9 6 2 15" xfId="22209" xr:uid="{00000000-0005-0000-0000-00004A560000}"/>
    <cellStyle name="Output 9 6 2 15 2" xfId="22210" xr:uid="{00000000-0005-0000-0000-00004B560000}"/>
    <cellStyle name="Output 9 6 2 16" xfId="22211" xr:uid="{00000000-0005-0000-0000-00004C560000}"/>
    <cellStyle name="Output 9 6 2 16 2" xfId="22212" xr:uid="{00000000-0005-0000-0000-00004D560000}"/>
    <cellStyle name="Output 9 6 2 17" xfId="22213" xr:uid="{00000000-0005-0000-0000-00004E560000}"/>
    <cellStyle name="Output 9 6 2 17 2" xfId="22214" xr:uid="{00000000-0005-0000-0000-00004F560000}"/>
    <cellStyle name="Output 9 6 2 18" xfId="22215" xr:uid="{00000000-0005-0000-0000-000050560000}"/>
    <cellStyle name="Output 9 6 2 2" xfId="22216" xr:uid="{00000000-0005-0000-0000-000051560000}"/>
    <cellStyle name="Output 9 6 2 2 2" xfId="22217" xr:uid="{00000000-0005-0000-0000-000052560000}"/>
    <cellStyle name="Output 9 6 2 3" xfId="22218" xr:uid="{00000000-0005-0000-0000-000053560000}"/>
    <cellStyle name="Output 9 6 2 3 2" xfId="22219" xr:uid="{00000000-0005-0000-0000-000054560000}"/>
    <cellStyle name="Output 9 6 2 4" xfId="22220" xr:uid="{00000000-0005-0000-0000-000055560000}"/>
    <cellStyle name="Output 9 6 2 4 2" xfId="22221" xr:uid="{00000000-0005-0000-0000-000056560000}"/>
    <cellStyle name="Output 9 6 2 5" xfId="22222" xr:uid="{00000000-0005-0000-0000-000057560000}"/>
    <cellStyle name="Output 9 6 2 5 2" xfId="22223" xr:uid="{00000000-0005-0000-0000-000058560000}"/>
    <cellStyle name="Output 9 6 2 6" xfId="22224" xr:uid="{00000000-0005-0000-0000-000059560000}"/>
    <cellStyle name="Output 9 6 2 6 2" xfId="22225" xr:uid="{00000000-0005-0000-0000-00005A560000}"/>
    <cellStyle name="Output 9 6 2 7" xfId="22226" xr:uid="{00000000-0005-0000-0000-00005B560000}"/>
    <cellStyle name="Output 9 6 2 7 2" xfId="22227" xr:uid="{00000000-0005-0000-0000-00005C560000}"/>
    <cellStyle name="Output 9 6 2 8" xfId="22228" xr:uid="{00000000-0005-0000-0000-00005D560000}"/>
    <cellStyle name="Output 9 6 2 8 2" xfId="22229" xr:uid="{00000000-0005-0000-0000-00005E560000}"/>
    <cellStyle name="Output 9 6 2 9" xfId="22230" xr:uid="{00000000-0005-0000-0000-00005F560000}"/>
    <cellStyle name="Output 9 6 2 9 2" xfId="22231" xr:uid="{00000000-0005-0000-0000-000060560000}"/>
    <cellStyle name="Output 9 6 3" xfId="22232" xr:uid="{00000000-0005-0000-0000-000061560000}"/>
    <cellStyle name="Output 9 6 3 10" xfId="22233" xr:uid="{00000000-0005-0000-0000-000062560000}"/>
    <cellStyle name="Output 9 6 3 10 2" xfId="22234" xr:uid="{00000000-0005-0000-0000-000063560000}"/>
    <cellStyle name="Output 9 6 3 11" xfId="22235" xr:uid="{00000000-0005-0000-0000-000064560000}"/>
    <cellStyle name="Output 9 6 3 11 2" xfId="22236" xr:uid="{00000000-0005-0000-0000-000065560000}"/>
    <cellStyle name="Output 9 6 3 12" xfId="22237" xr:uid="{00000000-0005-0000-0000-000066560000}"/>
    <cellStyle name="Output 9 6 3 12 2" xfId="22238" xr:uid="{00000000-0005-0000-0000-000067560000}"/>
    <cellStyle name="Output 9 6 3 13" xfId="22239" xr:uid="{00000000-0005-0000-0000-000068560000}"/>
    <cellStyle name="Output 9 6 3 13 2" xfId="22240" xr:uid="{00000000-0005-0000-0000-000069560000}"/>
    <cellStyle name="Output 9 6 3 14" xfId="22241" xr:uid="{00000000-0005-0000-0000-00006A560000}"/>
    <cellStyle name="Output 9 6 3 14 2" xfId="22242" xr:uid="{00000000-0005-0000-0000-00006B560000}"/>
    <cellStyle name="Output 9 6 3 15" xfId="22243" xr:uid="{00000000-0005-0000-0000-00006C560000}"/>
    <cellStyle name="Output 9 6 3 15 2" xfId="22244" xr:uid="{00000000-0005-0000-0000-00006D560000}"/>
    <cellStyle name="Output 9 6 3 16" xfId="22245" xr:uid="{00000000-0005-0000-0000-00006E560000}"/>
    <cellStyle name="Output 9 6 3 2" xfId="22246" xr:uid="{00000000-0005-0000-0000-00006F560000}"/>
    <cellStyle name="Output 9 6 3 2 2" xfId="22247" xr:uid="{00000000-0005-0000-0000-000070560000}"/>
    <cellStyle name="Output 9 6 3 3" xfId="22248" xr:uid="{00000000-0005-0000-0000-000071560000}"/>
    <cellStyle name="Output 9 6 3 3 2" xfId="22249" xr:uid="{00000000-0005-0000-0000-000072560000}"/>
    <cellStyle name="Output 9 6 3 4" xfId="22250" xr:uid="{00000000-0005-0000-0000-000073560000}"/>
    <cellStyle name="Output 9 6 3 4 2" xfId="22251" xr:uid="{00000000-0005-0000-0000-000074560000}"/>
    <cellStyle name="Output 9 6 3 5" xfId="22252" xr:uid="{00000000-0005-0000-0000-000075560000}"/>
    <cellStyle name="Output 9 6 3 5 2" xfId="22253" xr:uid="{00000000-0005-0000-0000-000076560000}"/>
    <cellStyle name="Output 9 6 3 6" xfId="22254" xr:uid="{00000000-0005-0000-0000-000077560000}"/>
    <cellStyle name="Output 9 6 3 6 2" xfId="22255" xr:uid="{00000000-0005-0000-0000-000078560000}"/>
    <cellStyle name="Output 9 6 3 7" xfId="22256" xr:uid="{00000000-0005-0000-0000-000079560000}"/>
    <cellStyle name="Output 9 6 3 7 2" xfId="22257" xr:uid="{00000000-0005-0000-0000-00007A560000}"/>
    <cellStyle name="Output 9 6 3 8" xfId="22258" xr:uid="{00000000-0005-0000-0000-00007B560000}"/>
    <cellStyle name="Output 9 6 3 8 2" xfId="22259" xr:uid="{00000000-0005-0000-0000-00007C560000}"/>
    <cellStyle name="Output 9 6 3 9" xfId="22260" xr:uid="{00000000-0005-0000-0000-00007D560000}"/>
    <cellStyle name="Output 9 6 3 9 2" xfId="22261" xr:uid="{00000000-0005-0000-0000-00007E560000}"/>
    <cellStyle name="Output 9 6 4" xfId="22262" xr:uid="{00000000-0005-0000-0000-00007F560000}"/>
    <cellStyle name="Output 9 6 4 10" xfId="22263" xr:uid="{00000000-0005-0000-0000-000080560000}"/>
    <cellStyle name="Output 9 6 4 10 2" xfId="22264" xr:uid="{00000000-0005-0000-0000-000081560000}"/>
    <cellStyle name="Output 9 6 4 11" xfId="22265" xr:uid="{00000000-0005-0000-0000-000082560000}"/>
    <cellStyle name="Output 9 6 4 11 2" xfId="22266" xr:uid="{00000000-0005-0000-0000-000083560000}"/>
    <cellStyle name="Output 9 6 4 12" xfId="22267" xr:uid="{00000000-0005-0000-0000-000084560000}"/>
    <cellStyle name="Output 9 6 4 12 2" xfId="22268" xr:uid="{00000000-0005-0000-0000-000085560000}"/>
    <cellStyle name="Output 9 6 4 13" xfId="22269" xr:uid="{00000000-0005-0000-0000-000086560000}"/>
    <cellStyle name="Output 9 6 4 13 2" xfId="22270" xr:uid="{00000000-0005-0000-0000-000087560000}"/>
    <cellStyle name="Output 9 6 4 14" xfId="22271" xr:uid="{00000000-0005-0000-0000-000088560000}"/>
    <cellStyle name="Output 9 6 4 14 2" xfId="22272" xr:uid="{00000000-0005-0000-0000-000089560000}"/>
    <cellStyle name="Output 9 6 4 15" xfId="22273" xr:uid="{00000000-0005-0000-0000-00008A560000}"/>
    <cellStyle name="Output 9 6 4 15 2" xfId="22274" xr:uid="{00000000-0005-0000-0000-00008B560000}"/>
    <cellStyle name="Output 9 6 4 16" xfId="22275" xr:uid="{00000000-0005-0000-0000-00008C560000}"/>
    <cellStyle name="Output 9 6 4 2" xfId="22276" xr:uid="{00000000-0005-0000-0000-00008D560000}"/>
    <cellStyle name="Output 9 6 4 2 2" xfId="22277" xr:uid="{00000000-0005-0000-0000-00008E560000}"/>
    <cellStyle name="Output 9 6 4 3" xfId="22278" xr:uid="{00000000-0005-0000-0000-00008F560000}"/>
    <cellStyle name="Output 9 6 4 3 2" xfId="22279" xr:uid="{00000000-0005-0000-0000-000090560000}"/>
    <cellStyle name="Output 9 6 4 4" xfId="22280" xr:uid="{00000000-0005-0000-0000-000091560000}"/>
    <cellStyle name="Output 9 6 4 4 2" xfId="22281" xr:uid="{00000000-0005-0000-0000-000092560000}"/>
    <cellStyle name="Output 9 6 4 5" xfId="22282" xr:uid="{00000000-0005-0000-0000-000093560000}"/>
    <cellStyle name="Output 9 6 4 5 2" xfId="22283" xr:uid="{00000000-0005-0000-0000-000094560000}"/>
    <cellStyle name="Output 9 6 4 6" xfId="22284" xr:uid="{00000000-0005-0000-0000-000095560000}"/>
    <cellStyle name="Output 9 6 4 6 2" xfId="22285" xr:uid="{00000000-0005-0000-0000-000096560000}"/>
    <cellStyle name="Output 9 6 4 7" xfId="22286" xr:uid="{00000000-0005-0000-0000-000097560000}"/>
    <cellStyle name="Output 9 6 4 7 2" xfId="22287" xr:uid="{00000000-0005-0000-0000-000098560000}"/>
    <cellStyle name="Output 9 6 4 8" xfId="22288" xr:uid="{00000000-0005-0000-0000-000099560000}"/>
    <cellStyle name="Output 9 6 4 8 2" xfId="22289" xr:uid="{00000000-0005-0000-0000-00009A560000}"/>
    <cellStyle name="Output 9 6 4 9" xfId="22290" xr:uid="{00000000-0005-0000-0000-00009B560000}"/>
    <cellStyle name="Output 9 6 4 9 2" xfId="22291" xr:uid="{00000000-0005-0000-0000-00009C560000}"/>
    <cellStyle name="Output 9 6 5" xfId="22292" xr:uid="{00000000-0005-0000-0000-00009D560000}"/>
    <cellStyle name="Output 9 6 5 10" xfId="22293" xr:uid="{00000000-0005-0000-0000-00009E560000}"/>
    <cellStyle name="Output 9 6 5 10 2" xfId="22294" xr:uid="{00000000-0005-0000-0000-00009F560000}"/>
    <cellStyle name="Output 9 6 5 11" xfId="22295" xr:uid="{00000000-0005-0000-0000-0000A0560000}"/>
    <cellStyle name="Output 9 6 5 11 2" xfId="22296" xr:uid="{00000000-0005-0000-0000-0000A1560000}"/>
    <cellStyle name="Output 9 6 5 12" xfId="22297" xr:uid="{00000000-0005-0000-0000-0000A2560000}"/>
    <cellStyle name="Output 9 6 5 12 2" xfId="22298" xr:uid="{00000000-0005-0000-0000-0000A3560000}"/>
    <cellStyle name="Output 9 6 5 13" xfId="22299" xr:uid="{00000000-0005-0000-0000-0000A4560000}"/>
    <cellStyle name="Output 9 6 5 13 2" xfId="22300" xr:uid="{00000000-0005-0000-0000-0000A5560000}"/>
    <cellStyle name="Output 9 6 5 14" xfId="22301" xr:uid="{00000000-0005-0000-0000-0000A6560000}"/>
    <cellStyle name="Output 9 6 5 14 2" xfId="22302" xr:uid="{00000000-0005-0000-0000-0000A7560000}"/>
    <cellStyle name="Output 9 6 5 15" xfId="22303" xr:uid="{00000000-0005-0000-0000-0000A8560000}"/>
    <cellStyle name="Output 9 6 5 2" xfId="22304" xr:uid="{00000000-0005-0000-0000-0000A9560000}"/>
    <cellStyle name="Output 9 6 5 2 2" xfId="22305" xr:uid="{00000000-0005-0000-0000-0000AA560000}"/>
    <cellStyle name="Output 9 6 5 3" xfId="22306" xr:uid="{00000000-0005-0000-0000-0000AB560000}"/>
    <cellStyle name="Output 9 6 5 3 2" xfId="22307" xr:uid="{00000000-0005-0000-0000-0000AC560000}"/>
    <cellStyle name="Output 9 6 5 4" xfId="22308" xr:uid="{00000000-0005-0000-0000-0000AD560000}"/>
    <cellStyle name="Output 9 6 5 4 2" xfId="22309" xr:uid="{00000000-0005-0000-0000-0000AE560000}"/>
    <cellStyle name="Output 9 6 5 5" xfId="22310" xr:uid="{00000000-0005-0000-0000-0000AF560000}"/>
    <cellStyle name="Output 9 6 5 5 2" xfId="22311" xr:uid="{00000000-0005-0000-0000-0000B0560000}"/>
    <cellStyle name="Output 9 6 5 6" xfId="22312" xr:uid="{00000000-0005-0000-0000-0000B1560000}"/>
    <cellStyle name="Output 9 6 5 6 2" xfId="22313" xr:uid="{00000000-0005-0000-0000-0000B2560000}"/>
    <cellStyle name="Output 9 6 5 7" xfId="22314" xr:uid="{00000000-0005-0000-0000-0000B3560000}"/>
    <cellStyle name="Output 9 6 5 7 2" xfId="22315" xr:uid="{00000000-0005-0000-0000-0000B4560000}"/>
    <cellStyle name="Output 9 6 5 8" xfId="22316" xr:uid="{00000000-0005-0000-0000-0000B5560000}"/>
    <cellStyle name="Output 9 6 5 8 2" xfId="22317" xr:uid="{00000000-0005-0000-0000-0000B6560000}"/>
    <cellStyle name="Output 9 6 5 9" xfId="22318" xr:uid="{00000000-0005-0000-0000-0000B7560000}"/>
    <cellStyle name="Output 9 6 5 9 2" xfId="22319" xr:uid="{00000000-0005-0000-0000-0000B8560000}"/>
    <cellStyle name="Output 9 6 6" xfId="22320" xr:uid="{00000000-0005-0000-0000-0000B9560000}"/>
    <cellStyle name="Output 9 6 6 2" xfId="22321" xr:uid="{00000000-0005-0000-0000-0000BA560000}"/>
    <cellStyle name="Output 9 6 7" xfId="22322" xr:uid="{00000000-0005-0000-0000-0000BB560000}"/>
    <cellStyle name="Output 9 6 7 2" xfId="22323" xr:uid="{00000000-0005-0000-0000-0000BC560000}"/>
    <cellStyle name="Output 9 6 8" xfId="22324" xr:uid="{00000000-0005-0000-0000-0000BD560000}"/>
    <cellStyle name="Output 9 6 8 2" xfId="22325" xr:uid="{00000000-0005-0000-0000-0000BE560000}"/>
    <cellStyle name="Output 9 6 9" xfId="22326" xr:uid="{00000000-0005-0000-0000-0000BF560000}"/>
    <cellStyle name="Output 9 6 9 2" xfId="22327" xr:uid="{00000000-0005-0000-0000-0000C0560000}"/>
    <cellStyle name="Output 9 7" xfId="22328" xr:uid="{00000000-0005-0000-0000-0000C1560000}"/>
    <cellStyle name="Output 9 7 10" xfId="22329" xr:uid="{00000000-0005-0000-0000-0000C2560000}"/>
    <cellStyle name="Output 9 7 10 2" xfId="22330" xr:uid="{00000000-0005-0000-0000-0000C3560000}"/>
    <cellStyle name="Output 9 7 11" xfId="22331" xr:uid="{00000000-0005-0000-0000-0000C4560000}"/>
    <cellStyle name="Output 9 7 11 2" xfId="22332" xr:uid="{00000000-0005-0000-0000-0000C5560000}"/>
    <cellStyle name="Output 9 7 12" xfId="22333" xr:uid="{00000000-0005-0000-0000-0000C6560000}"/>
    <cellStyle name="Output 9 7 12 2" xfId="22334" xr:uid="{00000000-0005-0000-0000-0000C7560000}"/>
    <cellStyle name="Output 9 7 13" xfId="22335" xr:uid="{00000000-0005-0000-0000-0000C8560000}"/>
    <cellStyle name="Output 9 7 13 2" xfId="22336" xr:uid="{00000000-0005-0000-0000-0000C9560000}"/>
    <cellStyle name="Output 9 7 14" xfId="22337" xr:uid="{00000000-0005-0000-0000-0000CA560000}"/>
    <cellStyle name="Output 9 7 14 2" xfId="22338" xr:uid="{00000000-0005-0000-0000-0000CB560000}"/>
    <cellStyle name="Output 9 7 15" xfId="22339" xr:uid="{00000000-0005-0000-0000-0000CC560000}"/>
    <cellStyle name="Output 9 7 15 2" xfId="22340" xr:uid="{00000000-0005-0000-0000-0000CD560000}"/>
    <cellStyle name="Output 9 7 16" xfId="22341" xr:uid="{00000000-0005-0000-0000-0000CE560000}"/>
    <cellStyle name="Output 9 7 16 2" xfId="22342" xr:uid="{00000000-0005-0000-0000-0000CF560000}"/>
    <cellStyle name="Output 9 7 17" xfId="22343" xr:uid="{00000000-0005-0000-0000-0000D0560000}"/>
    <cellStyle name="Output 9 7 17 2" xfId="22344" xr:uid="{00000000-0005-0000-0000-0000D1560000}"/>
    <cellStyle name="Output 9 7 18" xfId="22345" xr:uid="{00000000-0005-0000-0000-0000D2560000}"/>
    <cellStyle name="Output 9 7 18 2" xfId="22346" xr:uid="{00000000-0005-0000-0000-0000D3560000}"/>
    <cellStyle name="Output 9 7 19" xfId="22347" xr:uid="{00000000-0005-0000-0000-0000D4560000}"/>
    <cellStyle name="Output 9 7 2" xfId="22348" xr:uid="{00000000-0005-0000-0000-0000D5560000}"/>
    <cellStyle name="Output 9 7 2 10" xfId="22349" xr:uid="{00000000-0005-0000-0000-0000D6560000}"/>
    <cellStyle name="Output 9 7 2 10 2" xfId="22350" xr:uid="{00000000-0005-0000-0000-0000D7560000}"/>
    <cellStyle name="Output 9 7 2 11" xfId="22351" xr:uid="{00000000-0005-0000-0000-0000D8560000}"/>
    <cellStyle name="Output 9 7 2 11 2" xfId="22352" xr:uid="{00000000-0005-0000-0000-0000D9560000}"/>
    <cellStyle name="Output 9 7 2 12" xfId="22353" xr:uid="{00000000-0005-0000-0000-0000DA560000}"/>
    <cellStyle name="Output 9 7 2 12 2" xfId="22354" xr:uid="{00000000-0005-0000-0000-0000DB560000}"/>
    <cellStyle name="Output 9 7 2 13" xfId="22355" xr:uid="{00000000-0005-0000-0000-0000DC560000}"/>
    <cellStyle name="Output 9 7 2 13 2" xfId="22356" xr:uid="{00000000-0005-0000-0000-0000DD560000}"/>
    <cellStyle name="Output 9 7 2 14" xfId="22357" xr:uid="{00000000-0005-0000-0000-0000DE560000}"/>
    <cellStyle name="Output 9 7 2 14 2" xfId="22358" xr:uid="{00000000-0005-0000-0000-0000DF560000}"/>
    <cellStyle name="Output 9 7 2 15" xfId="22359" xr:uid="{00000000-0005-0000-0000-0000E0560000}"/>
    <cellStyle name="Output 9 7 2 15 2" xfId="22360" xr:uid="{00000000-0005-0000-0000-0000E1560000}"/>
    <cellStyle name="Output 9 7 2 16" xfId="22361" xr:uid="{00000000-0005-0000-0000-0000E2560000}"/>
    <cellStyle name="Output 9 7 2 16 2" xfId="22362" xr:uid="{00000000-0005-0000-0000-0000E3560000}"/>
    <cellStyle name="Output 9 7 2 17" xfId="22363" xr:uid="{00000000-0005-0000-0000-0000E4560000}"/>
    <cellStyle name="Output 9 7 2 17 2" xfId="22364" xr:uid="{00000000-0005-0000-0000-0000E5560000}"/>
    <cellStyle name="Output 9 7 2 18" xfId="22365" xr:uid="{00000000-0005-0000-0000-0000E6560000}"/>
    <cellStyle name="Output 9 7 2 2" xfId="22366" xr:uid="{00000000-0005-0000-0000-0000E7560000}"/>
    <cellStyle name="Output 9 7 2 2 2" xfId="22367" xr:uid="{00000000-0005-0000-0000-0000E8560000}"/>
    <cellStyle name="Output 9 7 2 3" xfId="22368" xr:uid="{00000000-0005-0000-0000-0000E9560000}"/>
    <cellStyle name="Output 9 7 2 3 2" xfId="22369" xr:uid="{00000000-0005-0000-0000-0000EA560000}"/>
    <cellStyle name="Output 9 7 2 4" xfId="22370" xr:uid="{00000000-0005-0000-0000-0000EB560000}"/>
    <cellStyle name="Output 9 7 2 4 2" xfId="22371" xr:uid="{00000000-0005-0000-0000-0000EC560000}"/>
    <cellStyle name="Output 9 7 2 5" xfId="22372" xr:uid="{00000000-0005-0000-0000-0000ED560000}"/>
    <cellStyle name="Output 9 7 2 5 2" xfId="22373" xr:uid="{00000000-0005-0000-0000-0000EE560000}"/>
    <cellStyle name="Output 9 7 2 6" xfId="22374" xr:uid="{00000000-0005-0000-0000-0000EF560000}"/>
    <cellStyle name="Output 9 7 2 6 2" xfId="22375" xr:uid="{00000000-0005-0000-0000-0000F0560000}"/>
    <cellStyle name="Output 9 7 2 7" xfId="22376" xr:uid="{00000000-0005-0000-0000-0000F1560000}"/>
    <cellStyle name="Output 9 7 2 7 2" xfId="22377" xr:uid="{00000000-0005-0000-0000-0000F2560000}"/>
    <cellStyle name="Output 9 7 2 8" xfId="22378" xr:uid="{00000000-0005-0000-0000-0000F3560000}"/>
    <cellStyle name="Output 9 7 2 8 2" xfId="22379" xr:uid="{00000000-0005-0000-0000-0000F4560000}"/>
    <cellStyle name="Output 9 7 2 9" xfId="22380" xr:uid="{00000000-0005-0000-0000-0000F5560000}"/>
    <cellStyle name="Output 9 7 2 9 2" xfId="22381" xr:uid="{00000000-0005-0000-0000-0000F6560000}"/>
    <cellStyle name="Output 9 7 3" xfId="22382" xr:uid="{00000000-0005-0000-0000-0000F7560000}"/>
    <cellStyle name="Output 9 7 3 10" xfId="22383" xr:uid="{00000000-0005-0000-0000-0000F8560000}"/>
    <cellStyle name="Output 9 7 3 10 2" xfId="22384" xr:uid="{00000000-0005-0000-0000-0000F9560000}"/>
    <cellStyle name="Output 9 7 3 11" xfId="22385" xr:uid="{00000000-0005-0000-0000-0000FA560000}"/>
    <cellStyle name="Output 9 7 3 11 2" xfId="22386" xr:uid="{00000000-0005-0000-0000-0000FB560000}"/>
    <cellStyle name="Output 9 7 3 12" xfId="22387" xr:uid="{00000000-0005-0000-0000-0000FC560000}"/>
    <cellStyle name="Output 9 7 3 12 2" xfId="22388" xr:uid="{00000000-0005-0000-0000-0000FD560000}"/>
    <cellStyle name="Output 9 7 3 13" xfId="22389" xr:uid="{00000000-0005-0000-0000-0000FE560000}"/>
    <cellStyle name="Output 9 7 3 13 2" xfId="22390" xr:uid="{00000000-0005-0000-0000-0000FF560000}"/>
    <cellStyle name="Output 9 7 3 14" xfId="22391" xr:uid="{00000000-0005-0000-0000-000000570000}"/>
    <cellStyle name="Output 9 7 3 14 2" xfId="22392" xr:uid="{00000000-0005-0000-0000-000001570000}"/>
    <cellStyle name="Output 9 7 3 15" xfId="22393" xr:uid="{00000000-0005-0000-0000-000002570000}"/>
    <cellStyle name="Output 9 7 3 15 2" xfId="22394" xr:uid="{00000000-0005-0000-0000-000003570000}"/>
    <cellStyle name="Output 9 7 3 16" xfId="22395" xr:uid="{00000000-0005-0000-0000-000004570000}"/>
    <cellStyle name="Output 9 7 3 2" xfId="22396" xr:uid="{00000000-0005-0000-0000-000005570000}"/>
    <cellStyle name="Output 9 7 3 2 2" xfId="22397" xr:uid="{00000000-0005-0000-0000-000006570000}"/>
    <cellStyle name="Output 9 7 3 3" xfId="22398" xr:uid="{00000000-0005-0000-0000-000007570000}"/>
    <cellStyle name="Output 9 7 3 3 2" xfId="22399" xr:uid="{00000000-0005-0000-0000-000008570000}"/>
    <cellStyle name="Output 9 7 3 4" xfId="22400" xr:uid="{00000000-0005-0000-0000-000009570000}"/>
    <cellStyle name="Output 9 7 3 4 2" xfId="22401" xr:uid="{00000000-0005-0000-0000-00000A570000}"/>
    <cellStyle name="Output 9 7 3 5" xfId="22402" xr:uid="{00000000-0005-0000-0000-00000B570000}"/>
    <cellStyle name="Output 9 7 3 5 2" xfId="22403" xr:uid="{00000000-0005-0000-0000-00000C570000}"/>
    <cellStyle name="Output 9 7 3 6" xfId="22404" xr:uid="{00000000-0005-0000-0000-00000D570000}"/>
    <cellStyle name="Output 9 7 3 6 2" xfId="22405" xr:uid="{00000000-0005-0000-0000-00000E570000}"/>
    <cellStyle name="Output 9 7 3 7" xfId="22406" xr:uid="{00000000-0005-0000-0000-00000F570000}"/>
    <cellStyle name="Output 9 7 3 7 2" xfId="22407" xr:uid="{00000000-0005-0000-0000-000010570000}"/>
    <cellStyle name="Output 9 7 3 8" xfId="22408" xr:uid="{00000000-0005-0000-0000-000011570000}"/>
    <cellStyle name="Output 9 7 3 8 2" xfId="22409" xr:uid="{00000000-0005-0000-0000-000012570000}"/>
    <cellStyle name="Output 9 7 3 9" xfId="22410" xr:uid="{00000000-0005-0000-0000-000013570000}"/>
    <cellStyle name="Output 9 7 3 9 2" xfId="22411" xr:uid="{00000000-0005-0000-0000-000014570000}"/>
    <cellStyle name="Output 9 7 4" xfId="22412" xr:uid="{00000000-0005-0000-0000-000015570000}"/>
    <cellStyle name="Output 9 7 4 10" xfId="22413" xr:uid="{00000000-0005-0000-0000-000016570000}"/>
    <cellStyle name="Output 9 7 4 10 2" xfId="22414" xr:uid="{00000000-0005-0000-0000-000017570000}"/>
    <cellStyle name="Output 9 7 4 11" xfId="22415" xr:uid="{00000000-0005-0000-0000-000018570000}"/>
    <cellStyle name="Output 9 7 4 11 2" xfId="22416" xr:uid="{00000000-0005-0000-0000-000019570000}"/>
    <cellStyle name="Output 9 7 4 12" xfId="22417" xr:uid="{00000000-0005-0000-0000-00001A570000}"/>
    <cellStyle name="Output 9 7 4 12 2" xfId="22418" xr:uid="{00000000-0005-0000-0000-00001B570000}"/>
    <cellStyle name="Output 9 7 4 13" xfId="22419" xr:uid="{00000000-0005-0000-0000-00001C570000}"/>
    <cellStyle name="Output 9 7 4 13 2" xfId="22420" xr:uid="{00000000-0005-0000-0000-00001D570000}"/>
    <cellStyle name="Output 9 7 4 14" xfId="22421" xr:uid="{00000000-0005-0000-0000-00001E570000}"/>
    <cellStyle name="Output 9 7 4 14 2" xfId="22422" xr:uid="{00000000-0005-0000-0000-00001F570000}"/>
    <cellStyle name="Output 9 7 4 15" xfId="22423" xr:uid="{00000000-0005-0000-0000-000020570000}"/>
    <cellStyle name="Output 9 7 4 15 2" xfId="22424" xr:uid="{00000000-0005-0000-0000-000021570000}"/>
    <cellStyle name="Output 9 7 4 16" xfId="22425" xr:uid="{00000000-0005-0000-0000-000022570000}"/>
    <cellStyle name="Output 9 7 4 2" xfId="22426" xr:uid="{00000000-0005-0000-0000-000023570000}"/>
    <cellStyle name="Output 9 7 4 2 2" xfId="22427" xr:uid="{00000000-0005-0000-0000-000024570000}"/>
    <cellStyle name="Output 9 7 4 3" xfId="22428" xr:uid="{00000000-0005-0000-0000-000025570000}"/>
    <cellStyle name="Output 9 7 4 3 2" xfId="22429" xr:uid="{00000000-0005-0000-0000-000026570000}"/>
    <cellStyle name="Output 9 7 4 4" xfId="22430" xr:uid="{00000000-0005-0000-0000-000027570000}"/>
    <cellStyle name="Output 9 7 4 4 2" xfId="22431" xr:uid="{00000000-0005-0000-0000-000028570000}"/>
    <cellStyle name="Output 9 7 4 5" xfId="22432" xr:uid="{00000000-0005-0000-0000-000029570000}"/>
    <cellStyle name="Output 9 7 4 5 2" xfId="22433" xr:uid="{00000000-0005-0000-0000-00002A570000}"/>
    <cellStyle name="Output 9 7 4 6" xfId="22434" xr:uid="{00000000-0005-0000-0000-00002B570000}"/>
    <cellStyle name="Output 9 7 4 6 2" xfId="22435" xr:uid="{00000000-0005-0000-0000-00002C570000}"/>
    <cellStyle name="Output 9 7 4 7" xfId="22436" xr:uid="{00000000-0005-0000-0000-00002D570000}"/>
    <cellStyle name="Output 9 7 4 7 2" xfId="22437" xr:uid="{00000000-0005-0000-0000-00002E570000}"/>
    <cellStyle name="Output 9 7 4 8" xfId="22438" xr:uid="{00000000-0005-0000-0000-00002F570000}"/>
    <cellStyle name="Output 9 7 4 8 2" xfId="22439" xr:uid="{00000000-0005-0000-0000-000030570000}"/>
    <cellStyle name="Output 9 7 4 9" xfId="22440" xr:uid="{00000000-0005-0000-0000-000031570000}"/>
    <cellStyle name="Output 9 7 4 9 2" xfId="22441" xr:uid="{00000000-0005-0000-0000-000032570000}"/>
    <cellStyle name="Output 9 7 5" xfId="22442" xr:uid="{00000000-0005-0000-0000-000033570000}"/>
    <cellStyle name="Output 9 7 5 10" xfId="22443" xr:uid="{00000000-0005-0000-0000-000034570000}"/>
    <cellStyle name="Output 9 7 5 10 2" xfId="22444" xr:uid="{00000000-0005-0000-0000-000035570000}"/>
    <cellStyle name="Output 9 7 5 11" xfId="22445" xr:uid="{00000000-0005-0000-0000-000036570000}"/>
    <cellStyle name="Output 9 7 5 11 2" xfId="22446" xr:uid="{00000000-0005-0000-0000-000037570000}"/>
    <cellStyle name="Output 9 7 5 12" xfId="22447" xr:uid="{00000000-0005-0000-0000-000038570000}"/>
    <cellStyle name="Output 9 7 5 12 2" xfId="22448" xr:uid="{00000000-0005-0000-0000-000039570000}"/>
    <cellStyle name="Output 9 7 5 13" xfId="22449" xr:uid="{00000000-0005-0000-0000-00003A570000}"/>
    <cellStyle name="Output 9 7 5 13 2" xfId="22450" xr:uid="{00000000-0005-0000-0000-00003B570000}"/>
    <cellStyle name="Output 9 7 5 14" xfId="22451" xr:uid="{00000000-0005-0000-0000-00003C570000}"/>
    <cellStyle name="Output 9 7 5 14 2" xfId="22452" xr:uid="{00000000-0005-0000-0000-00003D570000}"/>
    <cellStyle name="Output 9 7 5 15" xfId="22453" xr:uid="{00000000-0005-0000-0000-00003E570000}"/>
    <cellStyle name="Output 9 7 5 2" xfId="22454" xr:uid="{00000000-0005-0000-0000-00003F570000}"/>
    <cellStyle name="Output 9 7 5 2 2" xfId="22455" xr:uid="{00000000-0005-0000-0000-000040570000}"/>
    <cellStyle name="Output 9 7 5 3" xfId="22456" xr:uid="{00000000-0005-0000-0000-000041570000}"/>
    <cellStyle name="Output 9 7 5 3 2" xfId="22457" xr:uid="{00000000-0005-0000-0000-000042570000}"/>
    <cellStyle name="Output 9 7 5 4" xfId="22458" xr:uid="{00000000-0005-0000-0000-000043570000}"/>
    <cellStyle name="Output 9 7 5 4 2" xfId="22459" xr:uid="{00000000-0005-0000-0000-000044570000}"/>
    <cellStyle name="Output 9 7 5 5" xfId="22460" xr:uid="{00000000-0005-0000-0000-000045570000}"/>
    <cellStyle name="Output 9 7 5 5 2" xfId="22461" xr:uid="{00000000-0005-0000-0000-000046570000}"/>
    <cellStyle name="Output 9 7 5 6" xfId="22462" xr:uid="{00000000-0005-0000-0000-000047570000}"/>
    <cellStyle name="Output 9 7 5 6 2" xfId="22463" xr:uid="{00000000-0005-0000-0000-000048570000}"/>
    <cellStyle name="Output 9 7 5 7" xfId="22464" xr:uid="{00000000-0005-0000-0000-000049570000}"/>
    <cellStyle name="Output 9 7 5 7 2" xfId="22465" xr:uid="{00000000-0005-0000-0000-00004A570000}"/>
    <cellStyle name="Output 9 7 5 8" xfId="22466" xr:uid="{00000000-0005-0000-0000-00004B570000}"/>
    <cellStyle name="Output 9 7 5 8 2" xfId="22467" xr:uid="{00000000-0005-0000-0000-00004C570000}"/>
    <cellStyle name="Output 9 7 5 9" xfId="22468" xr:uid="{00000000-0005-0000-0000-00004D570000}"/>
    <cellStyle name="Output 9 7 5 9 2" xfId="22469" xr:uid="{00000000-0005-0000-0000-00004E570000}"/>
    <cellStyle name="Output 9 7 6" xfId="22470" xr:uid="{00000000-0005-0000-0000-00004F570000}"/>
    <cellStyle name="Output 9 7 6 2" xfId="22471" xr:uid="{00000000-0005-0000-0000-000050570000}"/>
    <cellStyle name="Output 9 7 7" xfId="22472" xr:uid="{00000000-0005-0000-0000-000051570000}"/>
    <cellStyle name="Output 9 7 7 2" xfId="22473" xr:uid="{00000000-0005-0000-0000-000052570000}"/>
    <cellStyle name="Output 9 7 8" xfId="22474" xr:uid="{00000000-0005-0000-0000-000053570000}"/>
    <cellStyle name="Output 9 7 8 2" xfId="22475" xr:uid="{00000000-0005-0000-0000-000054570000}"/>
    <cellStyle name="Output 9 7 9" xfId="22476" xr:uid="{00000000-0005-0000-0000-000055570000}"/>
    <cellStyle name="Output 9 7 9 2" xfId="22477" xr:uid="{00000000-0005-0000-0000-000056570000}"/>
    <cellStyle name="Output 9 8" xfId="22478" xr:uid="{00000000-0005-0000-0000-000057570000}"/>
    <cellStyle name="Output 9 8 10" xfId="22479" xr:uid="{00000000-0005-0000-0000-000058570000}"/>
    <cellStyle name="Output 9 8 10 2" xfId="22480" xr:uid="{00000000-0005-0000-0000-000059570000}"/>
    <cellStyle name="Output 9 8 11" xfId="22481" xr:uid="{00000000-0005-0000-0000-00005A570000}"/>
    <cellStyle name="Output 9 8 11 2" xfId="22482" xr:uid="{00000000-0005-0000-0000-00005B570000}"/>
    <cellStyle name="Output 9 8 12" xfId="22483" xr:uid="{00000000-0005-0000-0000-00005C570000}"/>
    <cellStyle name="Output 9 8 12 2" xfId="22484" xr:uid="{00000000-0005-0000-0000-00005D570000}"/>
    <cellStyle name="Output 9 8 13" xfId="22485" xr:uid="{00000000-0005-0000-0000-00005E570000}"/>
    <cellStyle name="Output 9 8 13 2" xfId="22486" xr:uid="{00000000-0005-0000-0000-00005F570000}"/>
    <cellStyle name="Output 9 8 14" xfId="22487" xr:uid="{00000000-0005-0000-0000-000060570000}"/>
    <cellStyle name="Output 9 8 14 2" xfId="22488" xr:uid="{00000000-0005-0000-0000-000061570000}"/>
    <cellStyle name="Output 9 8 15" xfId="22489" xr:uid="{00000000-0005-0000-0000-000062570000}"/>
    <cellStyle name="Output 9 8 15 2" xfId="22490" xr:uid="{00000000-0005-0000-0000-000063570000}"/>
    <cellStyle name="Output 9 8 16" xfId="22491" xr:uid="{00000000-0005-0000-0000-000064570000}"/>
    <cellStyle name="Output 9 8 16 2" xfId="22492" xr:uid="{00000000-0005-0000-0000-000065570000}"/>
    <cellStyle name="Output 9 8 17" xfId="22493" xr:uid="{00000000-0005-0000-0000-000066570000}"/>
    <cellStyle name="Output 9 8 17 2" xfId="22494" xr:uid="{00000000-0005-0000-0000-000067570000}"/>
    <cellStyle name="Output 9 8 18" xfId="22495" xr:uid="{00000000-0005-0000-0000-000068570000}"/>
    <cellStyle name="Output 9 8 2" xfId="22496" xr:uid="{00000000-0005-0000-0000-000069570000}"/>
    <cellStyle name="Output 9 8 2 10" xfId="22497" xr:uid="{00000000-0005-0000-0000-00006A570000}"/>
    <cellStyle name="Output 9 8 2 10 2" xfId="22498" xr:uid="{00000000-0005-0000-0000-00006B570000}"/>
    <cellStyle name="Output 9 8 2 11" xfId="22499" xr:uid="{00000000-0005-0000-0000-00006C570000}"/>
    <cellStyle name="Output 9 8 2 11 2" xfId="22500" xr:uid="{00000000-0005-0000-0000-00006D570000}"/>
    <cellStyle name="Output 9 8 2 12" xfId="22501" xr:uid="{00000000-0005-0000-0000-00006E570000}"/>
    <cellStyle name="Output 9 8 2 12 2" xfId="22502" xr:uid="{00000000-0005-0000-0000-00006F570000}"/>
    <cellStyle name="Output 9 8 2 13" xfId="22503" xr:uid="{00000000-0005-0000-0000-000070570000}"/>
    <cellStyle name="Output 9 8 2 13 2" xfId="22504" xr:uid="{00000000-0005-0000-0000-000071570000}"/>
    <cellStyle name="Output 9 8 2 14" xfId="22505" xr:uid="{00000000-0005-0000-0000-000072570000}"/>
    <cellStyle name="Output 9 8 2 14 2" xfId="22506" xr:uid="{00000000-0005-0000-0000-000073570000}"/>
    <cellStyle name="Output 9 8 2 15" xfId="22507" xr:uid="{00000000-0005-0000-0000-000074570000}"/>
    <cellStyle name="Output 9 8 2 15 2" xfId="22508" xr:uid="{00000000-0005-0000-0000-000075570000}"/>
    <cellStyle name="Output 9 8 2 16" xfId="22509" xr:uid="{00000000-0005-0000-0000-000076570000}"/>
    <cellStyle name="Output 9 8 2 16 2" xfId="22510" xr:uid="{00000000-0005-0000-0000-000077570000}"/>
    <cellStyle name="Output 9 8 2 17" xfId="22511" xr:uid="{00000000-0005-0000-0000-000078570000}"/>
    <cellStyle name="Output 9 8 2 17 2" xfId="22512" xr:uid="{00000000-0005-0000-0000-000079570000}"/>
    <cellStyle name="Output 9 8 2 18" xfId="22513" xr:uid="{00000000-0005-0000-0000-00007A570000}"/>
    <cellStyle name="Output 9 8 2 2" xfId="22514" xr:uid="{00000000-0005-0000-0000-00007B570000}"/>
    <cellStyle name="Output 9 8 2 2 2" xfId="22515" xr:uid="{00000000-0005-0000-0000-00007C570000}"/>
    <cellStyle name="Output 9 8 2 3" xfId="22516" xr:uid="{00000000-0005-0000-0000-00007D570000}"/>
    <cellStyle name="Output 9 8 2 3 2" xfId="22517" xr:uid="{00000000-0005-0000-0000-00007E570000}"/>
    <cellStyle name="Output 9 8 2 4" xfId="22518" xr:uid="{00000000-0005-0000-0000-00007F570000}"/>
    <cellStyle name="Output 9 8 2 4 2" xfId="22519" xr:uid="{00000000-0005-0000-0000-000080570000}"/>
    <cellStyle name="Output 9 8 2 5" xfId="22520" xr:uid="{00000000-0005-0000-0000-000081570000}"/>
    <cellStyle name="Output 9 8 2 5 2" xfId="22521" xr:uid="{00000000-0005-0000-0000-000082570000}"/>
    <cellStyle name="Output 9 8 2 6" xfId="22522" xr:uid="{00000000-0005-0000-0000-000083570000}"/>
    <cellStyle name="Output 9 8 2 6 2" xfId="22523" xr:uid="{00000000-0005-0000-0000-000084570000}"/>
    <cellStyle name="Output 9 8 2 7" xfId="22524" xr:uid="{00000000-0005-0000-0000-000085570000}"/>
    <cellStyle name="Output 9 8 2 7 2" xfId="22525" xr:uid="{00000000-0005-0000-0000-000086570000}"/>
    <cellStyle name="Output 9 8 2 8" xfId="22526" xr:uid="{00000000-0005-0000-0000-000087570000}"/>
    <cellStyle name="Output 9 8 2 8 2" xfId="22527" xr:uid="{00000000-0005-0000-0000-000088570000}"/>
    <cellStyle name="Output 9 8 2 9" xfId="22528" xr:uid="{00000000-0005-0000-0000-000089570000}"/>
    <cellStyle name="Output 9 8 2 9 2" xfId="22529" xr:uid="{00000000-0005-0000-0000-00008A570000}"/>
    <cellStyle name="Output 9 8 3" xfId="22530" xr:uid="{00000000-0005-0000-0000-00008B570000}"/>
    <cellStyle name="Output 9 8 3 10" xfId="22531" xr:uid="{00000000-0005-0000-0000-00008C570000}"/>
    <cellStyle name="Output 9 8 3 10 2" xfId="22532" xr:uid="{00000000-0005-0000-0000-00008D570000}"/>
    <cellStyle name="Output 9 8 3 11" xfId="22533" xr:uid="{00000000-0005-0000-0000-00008E570000}"/>
    <cellStyle name="Output 9 8 3 11 2" xfId="22534" xr:uid="{00000000-0005-0000-0000-00008F570000}"/>
    <cellStyle name="Output 9 8 3 12" xfId="22535" xr:uid="{00000000-0005-0000-0000-000090570000}"/>
    <cellStyle name="Output 9 8 3 12 2" xfId="22536" xr:uid="{00000000-0005-0000-0000-000091570000}"/>
    <cellStyle name="Output 9 8 3 13" xfId="22537" xr:uid="{00000000-0005-0000-0000-000092570000}"/>
    <cellStyle name="Output 9 8 3 13 2" xfId="22538" xr:uid="{00000000-0005-0000-0000-000093570000}"/>
    <cellStyle name="Output 9 8 3 14" xfId="22539" xr:uid="{00000000-0005-0000-0000-000094570000}"/>
    <cellStyle name="Output 9 8 3 14 2" xfId="22540" xr:uid="{00000000-0005-0000-0000-000095570000}"/>
    <cellStyle name="Output 9 8 3 15" xfId="22541" xr:uid="{00000000-0005-0000-0000-000096570000}"/>
    <cellStyle name="Output 9 8 3 15 2" xfId="22542" xr:uid="{00000000-0005-0000-0000-000097570000}"/>
    <cellStyle name="Output 9 8 3 16" xfId="22543" xr:uid="{00000000-0005-0000-0000-000098570000}"/>
    <cellStyle name="Output 9 8 3 2" xfId="22544" xr:uid="{00000000-0005-0000-0000-000099570000}"/>
    <cellStyle name="Output 9 8 3 2 2" xfId="22545" xr:uid="{00000000-0005-0000-0000-00009A570000}"/>
    <cellStyle name="Output 9 8 3 3" xfId="22546" xr:uid="{00000000-0005-0000-0000-00009B570000}"/>
    <cellStyle name="Output 9 8 3 3 2" xfId="22547" xr:uid="{00000000-0005-0000-0000-00009C570000}"/>
    <cellStyle name="Output 9 8 3 4" xfId="22548" xr:uid="{00000000-0005-0000-0000-00009D570000}"/>
    <cellStyle name="Output 9 8 3 4 2" xfId="22549" xr:uid="{00000000-0005-0000-0000-00009E570000}"/>
    <cellStyle name="Output 9 8 3 5" xfId="22550" xr:uid="{00000000-0005-0000-0000-00009F570000}"/>
    <cellStyle name="Output 9 8 3 5 2" xfId="22551" xr:uid="{00000000-0005-0000-0000-0000A0570000}"/>
    <cellStyle name="Output 9 8 3 6" xfId="22552" xr:uid="{00000000-0005-0000-0000-0000A1570000}"/>
    <cellStyle name="Output 9 8 3 6 2" xfId="22553" xr:uid="{00000000-0005-0000-0000-0000A2570000}"/>
    <cellStyle name="Output 9 8 3 7" xfId="22554" xr:uid="{00000000-0005-0000-0000-0000A3570000}"/>
    <cellStyle name="Output 9 8 3 7 2" xfId="22555" xr:uid="{00000000-0005-0000-0000-0000A4570000}"/>
    <cellStyle name="Output 9 8 3 8" xfId="22556" xr:uid="{00000000-0005-0000-0000-0000A5570000}"/>
    <cellStyle name="Output 9 8 3 8 2" xfId="22557" xr:uid="{00000000-0005-0000-0000-0000A6570000}"/>
    <cellStyle name="Output 9 8 3 9" xfId="22558" xr:uid="{00000000-0005-0000-0000-0000A7570000}"/>
    <cellStyle name="Output 9 8 3 9 2" xfId="22559" xr:uid="{00000000-0005-0000-0000-0000A8570000}"/>
    <cellStyle name="Output 9 8 4" xfId="22560" xr:uid="{00000000-0005-0000-0000-0000A9570000}"/>
    <cellStyle name="Output 9 8 4 10" xfId="22561" xr:uid="{00000000-0005-0000-0000-0000AA570000}"/>
    <cellStyle name="Output 9 8 4 10 2" xfId="22562" xr:uid="{00000000-0005-0000-0000-0000AB570000}"/>
    <cellStyle name="Output 9 8 4 11" xfId="22563" xr:uid="{00000000-0005-0000-0000-0000AC570000}"/>
    <cellStyle name="Output 9 8 4 11 2" xfId="22564" xr:uid="{00000000-0005-0000-0000-0000AD570000}"/>
    <cellStyle name="Output 9 8 4 12" xfId="22565" xr:uid="{00000000-0005-0000-0000-0000AE570000}"/>
    <cellStyle name="Output 9 8 4 12 2" xfId="22566" xr:uid="{00000000-0005-0000-0000-0000AF570000}"/>
    <cellStyle name="Output 9 8 4 13" xfId="22567" xr:uid="{00000000-0005-0000-0000-0000B0570000}"/>
    <cellStyle name="Output 9 8 4 13 2" xfId="22568" xr:uid="{00000000-0005-0000-0000-0000B1570000}"/>
    <cellStyle name="Output 9 8 4 14" xfId="22569" xr:uid="{00000000-0005-0000-0000-0000B2570000}"/>
    <cellStyle name="Output 9 8 4 14 2" xfId="22570" xr:uid="{00000000-0005-0000-0000-0000B3570000}"/>
    <cellStyle name="Output 9 8 4 15" xfId="22571" xr:uid="{00000000-0005-0000-0000-0000B4570000}"/>
    <cellStyle name="Output 9 8 4 15 2" xfId="22572" xr:uid="{00000000-0005-0000-0000-0000B5570000}"/>
    <cellStyle name="Output 9 8 4 16" xfId="22573" xr:uid="{00000000-0005-0000-0000-0000B6570000}"/>
    <cellStyle name="Output 9 8 4 2" xfId="22574" xr:uid="{00000000-0005-0000-0000-0000B7570000}"/>
    <cellStyle name="Output 9 8 4 2 2" xfId="22575" xr:uid="{00000000-0005-0000-0000-0000B8570000}"/>
    <cellStyle name="Output 9 8 4 3" xfId="22576" xr:uid="{00000000-0005-0000-0000-0000B9570000}"/>
    <cellStyle name="Output 9 8 4 3 2" xfId="22577" xr:uid="{00000000-0005-0000-0000-0000BA570000}"/>
    <cellStyle name="Output 9 8 4 4" xfId="22578" xr:uid="{00000000-0005-0000-0000-0000BB570000}"/>
    <cellStyle name="Output 9 8 4 4 2" xfId="22579" xr:uid="{00000000-0005-0000-0000-0000BC570000}"/>
    <cellStyle name="Output 9 8 4 5" xfId="22580" xr:uid="{00000000-0005-0000-0000-0000BD570000}"/>
    <cellStyle name="Output 9 8 4 5 2" xfId="22581" xr:uid="{00000000-0005-0000-0000-0000BE570000}"/>
    <cellStyle name="Output 9 8 4 6" xfId="22582" xr:uid="{00000000-0005-0000-0000-0000BF570000}"/>
    <cellStyle name="Output 9 8 4 6 2" xfId="22583" xr:uid="{00000000-0005-0000-0000-0000C0570000}"/>
    <cellStyle name="Output 9 8 4 7" xfId="22584" xr:uid="{00000000-0005-0000-0000-0000C1570000}"/>
    <cellStyle name="Output 9 8 4 7 2" xfId="22585" xr:uid="{00000000-0005-0000-0000-0000C2570000}"/>
    <cellStyle name="Output 9 8 4 8" xfId="22586" xr:uid="{00000000-0005-0000-0000-0000C3570000}"/>
    <cellStyle name="Output 9 8 4 8 2" xfId="22587" xr:uid="{00000000-0005-0000-0000-0000C4570000}"/>
    <cellStyle name="Output 9 8 4 9" xfId="22588" xr:uid="{00000000-0005-0000-0000-0000C5570000}"/>
    <cellStyle name="Output 9 8 4 9 2" xfId="22589" xr:uid="{00000000-0005-0000-0000-0000C6570000}"/>
    <cellStyle name="Output 9 8 5" xfId="22590" xr:uid="{00000000-0005-0000-0000-0000C7570000}"/>
    <cellStyle name="Output 9 8 5 10" xfId="22591" xr:uid="{00000000-0005-0000-0000-0000C8570000}"/>
    <cellStyle name="Output 9 8 5 10 2" xfId="22592" xr:uid="{00000000-0005-0000-0000-0000C9570000}"/>
    <cellStyle name="Output 9 8 5 11" xfId="22593" xr:uid="{00000000-0005-0000-0000-0000CA570000}"/>
    <cellStyle name="Output 9 8 5 11 2" xfId="22594" xr:uid="{00000000-0005-0000-0000-0000CB570000}"/>
    <cellStyle name="Output 9 8 5 12" xfId="22595" xr:uid="{00000000-0005-0000-0000-0000CC570000}"/>
    <cellStyle name="Output 9 8 5 12 2" xfId="22596" xr:uid="{00000000-0005-0000-0000-0000CD570000}"/>
    <cellStyle name="Output 9 8 5 13" xfId="22597" xr:uid="{00000000-0005-0000-0000-0000CE570000}"/>
    <cellStyle name="Output 9 8 5 13 2" xfId="22598" xr:uid="{00000000-0005-0000-0000-0000CF570000}"/>
    <cellStyle name="Output 9 8 5 14" xfId="22599" xr:uid="{00000000-0005-0000-0000-0000D0570000}"/>
    <cellStyle name="Output 9 8 5 2" xfId="22600" xr:uid="{00000000-0005-0000-0000-0000D1570000}"/>
    <cellStyle name="Output 9 8 5 2 2" xfId="22601" xr:uid="{00000000-0005-0000-0000-0000D2570000}"/>
    <cellStyle name="Output 9 8 5 3" xfId="22602" xr:uid="{00000000-0005-0000-0000-0000D3570000}"/>
    <cellStyle name="Output 9 8 5 3 2" xfId="22603" xr:uid="{00000000-0005-0000-0000-0000D4570000}"/>
    <cellStyle name="Output 9 8 5 4" xfId="22604" xr:uid="{00000000-0005-0000-0000-0000D5570000}"/>
    <cellStyle name="Output 9 8 5 4 2" xfId="22605" xr:uid="{00000000-0005-0000-0000-0000D6570000}"/>
    <cellStyle name="Output 9 8 5 5" xfId="22606" xr:uid="{00000000-0005-0000-0000-0000D7570000}"/>
    <cellStyle name="Output 9 8 5 5 2" xfId="22607" xr:uid="{00000000-0005-0000-0000-0000D8570000}"/>
    <cellStyle name="Output 9 8 5 6" xfId="22608" xr:uid="{00000000-0005-0000-0000-0000D9570000}"/>
    <cellStyle name="Output 9 8 5 6 2" xfId="22609" xr:uid="{00000000-0005-0000-0000-0000DA570000}"/>
    <cellStyle name="Output 9 8 5 7" xfId="22610" xr:uid="{00000000-0005-0000-0000-0000DB570000}"/>
    <cellStyle name="Output 9 8 5 7 2" xfId="22611" xr:uid="{00000000-0005-0000-0000-0000DC570000}"/>
    <cellStyle name="Output 9 8 5 8" xfId="22612" xr:uid="{00000000-0005-0000-0000-0000DD570000}"/>
    <cellStyle name="Output 9 8 5 8 2" xfId="22613" xr:uid="{00000000-0005-0000-0000-0000DE570000}"/>
    <cellStyle name="Output 9 8 5 9" xfId="22614" xr:uid="{00000000-0005-0000-0000-0000DF570000}"/>
    <cellStyle name="Output 9 8 5 9 2" xfId="22615" xr:uid="{00000000-0005-0000-0000-0000E0570000}"/>
    <cellStyle name="Output 9 8 6" xfId="22616" xr:uid="{00000000-0005-0000-0000-0000E1570000}"/>
    <cellStyle name="Output 9 8 6 2" xfId="22617" xr:uid="{00000000-0005-0000-0000-0000E2570000}"/>
    <cellStyle name="Output 9 8 7" xfId="22618" xr:uid="{00000000-0005-0000-0000-0000E3570000}"/>
    <cellStyle name="Output 9 8 7 2" xfId="22619" xr:uid="{00000000-0005-0000-0000-0000E4570000}"/>
    <cellStyle name="Output 9 8 8" xfId="22620" xr:uid="{00000000-0005-0000-0000-0000E5570000}"/>
    <cellStyle name="Output 9 8 8 2" xfId="22621" xr:uid="{00000000-0005-0000-0000-0000E6570000}"/>
    <cellStyle name="Output 9 8 9" xfId="22622" xr:uid="{00000000-0005-0000-0000-0000E7570000}"/>
    <cellStyle name="Output 9 8 9 2" xfId="22623" xr:uid="{00000000-0005-0000-0000-0000E8570000}"/>
    <cellStyle name="Output 9 9" xfId="22624" xr:uid="{00000000-0005-0000-0000-0000E9570000}"/>
    <cellStyle name="Output 9 9 10" xfId="22625" xr:uid="{00000000-0005-0000-0000-0000EA570000}"/>
    <cellStyle name="Output 9 9 10 2" xfId="22626" xr:uid="{00000000-0005-0000-0000-0000EB570000}"/>
    <cellStyle name="Output 9 9 11" xfId="22627" xr:uid="{00000000-0005-0000-0000-0000EC570000}"/>
    <cellStyle name="Output 9 9 11 2" xfId="22628" xr:uid="{00000000-0005-0000-0000-0000ED570000}"/>
    <cellStyle name="Output 9 9 12" xfId="22629" xr:uid="{00000000-0005-0000-0000-0000EE570000}"/>
    <cellStyle name="Output 9 9 12 2" xfId="22630" xr:uid="{00000000-0005-0000-0000-0000EF570000}"/>
    <cellStyle name="Output 9 9 13" xfId="22631" xr:uid="{00000000-0005-0000-0000-0000F0570000}"/>
    <cellStyle name="Output 9 9 13 2" xfId="22632" xr:uid="{00000000-0005-0000-0000-0000F1570000}"/>
    <cellStyle name="Output 9 9 14" xfId="22633" xr:uid="{00000000-0005-0000-0000-0000F2570000}"/>
    <cellStyle name="Output 9 9 14 2" xfId="22634" xr:uid="{00000000-0005-0000-0000-0000F3570000}"/>
    <cellStyle name="Output 9 9 15" xfId="22635" xr:uid="{00000000-0005-0000-0000-0000F4570000}"/>
    <cellStyle name="Output 9 9 15 2" xfId="22636" xr:uid="{00000000-0005-0000-0000-0000F5570000}"/>
    <cellStyle name="Output 9 9 16" xfId="22637" xr:uid="{00000000-0005-0000-0000-0000F6570000}"/>
    <cellStyle name="Output 9 9 16 2" xfId="22638" xr:uid="{00000000-0005-0000-0000-0000F7570000}"/>
    <cellStyle name="Output 9 9 17" xfId="22639" xr:uid="{00000000-0005-0000-0000-0000F8570000}"/>
    <cellStyle name="Output 9 9 17 2" xfId="22640" xr:uid="{00000000-0005-0000-0000-0000F9570000}"/>
    <cellStyle name="Output 9 9 18" xfId="22641" xr:uid="{00000000-0005-0000-0000-0000FA570000}"/>
    <cellStyle name="Output 9 9 2" xfId="22642" xr:uid="{00000000-0005-0000-0000-0000FB570000}"/>
    <cellStyle name="Output 9 9 2 10" xfId="22643" xr:uid="{00000000-0005-0000-0000-0000FC570000}"/>
    <cellStyle name="Output 9 9 2 10 2" xfId="22644" xr:uid="{00000000-0005-0000-0000-0000FD570000}"/>
    <cellStyle name="Output 9 9 2 11" xfId="22645" xr:uid="{00000000-0005-0000-0000-0000FE570000}"/>
    <cellStyle name="Output 9 9 2 11 2" xfId="22646" xr:uid="{00000000-0005-0000-0000-0000FF570000}"/>
    <cellStyle name="Output 9 9 2 12" xfId="22647" xr:uid="{00000000-0005-0000-0000-000000580000}"/>
    <cellStyle name="Output 9 9 2 12 2" xfId="22648" xr:uid="{00000000-0005-0000-0000-000001580000}"/>
    <cellStyle name="Output 9 9 2 13" xfId="22649" xr:uid="{00000000-0005-0000-0000-000002580000}"/>
    <cellStyle name="Output 9 9 2 13 2" xfId="22650" xr:uid="{00000000-0005-0000-0000-000003580000}"/>
    <cellStyle name="Output 9 9 2 14" xfId="22651" xr:uid="{00000000-0005-0000-0000-000004580000}"/>
    <cellStyle name="Output 9 9 2 14 2" xfId="22652" xr:uid="{00000000-0005-0000-0000-000005580000}"/>
    <cellStyle name="Output 9 9 2 15" xfId="22653" xr:uid="{00000000-0005-0000-0000-000006580000}"/>
    <cellStyle name="Output 9 9 2 15 2" xfId="22654" xr:uid="{00000000-0005-0000-0000-000007580000}"/>
    <cellStyle name="Output 9 9 2 16" xfId="22655" xr:uid="{00000000-0005-0000-0000-000008580000}"/>
    <cellStyle name="Output 9 9 2 16 2" xfId="22656" xr:uid="{00000000-0005-0000-0000-000009580000}"/>
    <cellStyle name="Output 9 9 2 17" xfId="22657" xr:uid="{00000000-0005-0000-0000-00000A580000}"/>
    <cellStyle name="Output 9 9 2 17 2" xfId="22658" xr:uid="{00000000-0005-0000-0000-00000B580000}"/>
    <cellStyle name="Output 9 9 2 18" xfId="22659" xr:uid="{00000000-0005-0000-0000-00000C580000}"/>
    <cellStyle name="Output 9 9 2 2" xfId="22660" xr:uid="{00000000-0005-0000-0000-00000D580000}"/>
    <cellStyle name="Output 9 9 2 2 2" xfId="22661" xr:uid="{00000000-0005-0000-0000-00000E580000}"/>
    <cellStyle name="Output 9 9 2 3" xfId="22662" xr:uid="{00000000-0005-0000-0000-00000F580000}"/>
    <cellStyle name="Output 9 9 2 3 2" xfId="22663" xr:uid="{00000000-0005-0000-0000-000010580000}"/>
    <cellStyle name="Output 9 9 2 4" xfId="22664" xr:uid="{00000000-0005-0000-0000-000011580000}"/>
    <cellStyle name="Output 9 9 2 4 2" xfId="22665" xr:uid="{00000000-0005-0000-0000-000012580000}"/>
    <cellStyle name="Output 9 9 2 5" xfId="22666" xr:uid="{00000000-0005-0000-0000-000013580000}"/>
    <cellStyle name="Output 9 9 2 5 2" xfId="22667" xr:uid="{00000000-0005-0000-0000-000014580000}"/>
    <cellStyle name="Output 9 9 2 6" xfId="22668" xr:uid="{00000000-0005-0000-0000-000015580000}"/>
    <cellStyle name="Output 9 9 2 6 2" xfId="22669" xr:uid="{00000000-0005-0000-0000-000016580000}"/>
    <cellStyle name="Output 9 9 2 7" xfId="22670" xr:uid="{00000000-0005-0000-0000-000017580000}"/>
    <cellStyle name="Output 9 9 2 7 2" xfId="22671" xr:uid="{00000000-0005-0000-0000-000018580000}"/>
    <cellStyle name="Output 9 9 2 8" xfId="22672" xr:uid="{00000000-0005-0000-0000-000019580000}"/>
    <cellStyle name="Output 9 9 2 8 2" xfId="22673" xr:uid="{00000000-0005-0000-0000-00001A580000}"/>
    <cellStyle name="Output 9 9 2 9" xfId="22674" xr:uid="{00000000-0005-0000-0000-00001B580000}"/>
    <cellStyle name="Output 9 9 2 9 2" xfId="22675" xr:uid="{00000000-0005-0000-0000-00001C580000}"/>
    <cellStyle name="Output 9 9 3" xfId="22676" xr:uid="{00000000-0005-0000-0000-00001D580000}"/>
    <cellStyle name="Output 9 9 3 10" xfId="22677" xr:uid="{00000000-0005-0000-0000-00001E580000}"/>
    <cellStyle name="Output 9 9 3 10 2" xfId="22678" xr:uid="{00000000-0005-0000-0000-00001F580000}"/>
    <cellStyle name="Output 9 9 3 11" xfId="22679" xr:uid="{00000000-0005-0000-0000-000020580000}"/>
    <cellStyle name="Output 9 9 3 11 2" xfId="22680" xr:uid="{00000000-0005-0000-0000-000021580000}"/>
    <cellStyle name="Output 9 9 3 12" xfId="22681" xr:uid="{00000000-0005-0000-0000-000022580000}"/>
    <cellStyle name="Output 9 9 3 12 2" xfId="22682" xr:uid="{00000000-0005-0000-0000-000023580000}"/>
    <cellStyle name="Output 9 9 3 13" xfId="22683" xr:uid="{00000000-0005-0000-0000-000024580000}"/>
    <cellStyle name="Output 9 9 3 13 2" xfId="22684" xr:uid="{00000000-0005-0000-0000-000025580000}"/>
    <cellStyle name="Output 9 9 3 14" xfId="22685" xr:uid="{00000000-0005-0000-0000-000026580000}"/>
    <cellStyle name="Output 9 9 3 14 2" xfId="22686" xr:uid="{00000000-0005-0000-0000-000027580000}"/>
    <cellStyle name="Output 9 9 3 15" xfId="22687" xr:uid="{00000000-0005-0000-0000-000028580000}"/>
    <cellStyle name="Output 9 9 3 15 2" xfId="22688" xr:uid="{00000000-0005-0000-0000-000029580000}"/>
    <cellStyle name="Output 9 9 3 16" xfId="22689" xr:uid="{00000000-0005-0000-0000-00002A580000}"/>
    <cellStyle name="Output 9 9 3 2" xfId="22690" xr:uid="{00000000-0005-0000-0000-00002B580000}"/>
    <cellStyle name="Output 9 9 3 2 2" xfId="22691" xr:uid="{00000000-0005-0000-0000-00002C580000}"/>
    <cellStyle name="Output 9 9 3 3" xfId="22692" xr:uid="{00000000-0005-0000-0000-00002D580000}"/>
    <cellStyle name="Output 9 9 3 3 2" xfId="22693" xr:uid="{00000000-0005-0000-0000-00002E580000}"/>
    <cellStyle name="Output 9 9 3 4" xfId="22694" xr:uid="{00000000-0005-0000-0000-00002F580000}"/>
    <cellStyle name="Output 9 9 3 4 2" xfId="22695" xr:uid="{00000000-0005-0000-0000-000030580000}"/>
    <cellStyle name="Output 9 9 3 5" xfId="22696" xr:uid="{00000000-0005-0000-0000-000031580000}"/>
    <cellStyle name="Output 9 9 3 5 2" xfId="22697" xr:uid="{00000000-0005-0000-0000-000032580000}"/>
    <cellStyle name="Output 9 9 3 6" xfId="22698" xr:uid="{00000000-0005-0000-0000-000033580000}"/>
    <cellStyle name="Output 9 9 3 6 2" xfId="22699" xr:uid="{00000000-0005-0000-0000-000034580000}"/>
    <cellStyle name="Output 9 9 3 7" xfId="22700" xr:uid="{00000000-0005-0000-0000-000035580000}"/>
    <cellStyle name="Output 9 9 3 7 2" xfId="22701" xr:uid="{00000000-0005-0000-0000-000036580000}"/>
    <cellStyle name="Output 9 9 3 8" xfId="22702" xr:uid="{00000000-0005-0000-0000-000037580000}"/>
    <cellStyle name="Output 9 9 3 8 2" xfId="22703" xr:uid="{00000000-0005-0000-0000-000038580000}"/>
    <cellStyle name="Output 9 9 3 9" xfId="22704" xr:uid="{00000000-0005-0000-0000-000039580000}"/>
    <cellStyle name="Output 9 9 3 9 2" xfId="22705" xr:uid="{00000000-0005-0000-0000-00003A580000}"/>
    <cellStyle name="Output 9 9 4" xfId="22706" xr:uid="{00000000-0005-0000-0000-00003B580000}"/>
    <cellStyle name="Output 9 9 4 10" xfId="22707" xr:uid="{00000000-0005-0000-0000-00003C580000}"/>
    <cellStyle name="Output 9 9 4 10 2" xfId="22708" xr:uid="{00000000-0005-0000-0000-00003D580000}"/>
    <cellStyle name="Output 9 9 4 11" xfId="22709" xr:uid="{00000000-0005-0000-0000-00003E580000}"/>
    <cellStyle name="Output 9 9 4 11 2" xfId="22710" xr:uid="{00000000-0005-0000-0000-00003F580000}"/>
    <cellStyle name="Output 9 9 4 12" xfId="22711" xr:uid="{00000000-0005-0000-0000-000040580000}"/>
    <cellStyle name="Output 9 9 4 12 2" xfId="22712" xr:uid="{00000000-0005-0000-0000-000041580000}"/>
    <cellStyle name="Output 9 9 4 13" xfId="22713" xr:uid="{00000000-0005-0000-0000-000042580000}"/>
    <cellStyle name="Output 9 9 4 13 2" xfId="22714" xr:uid="{00000000-0005-0000-0000-000043580000}"/>
    <cellStyle name="Output 9 9 4 14" xfId="22715" xr:uid="{00000000-0005-0000-0000-000044580000}"/>
    <cellStyle name="Output 9 9 4 14 2" xfId="22716" xr:uid="{00000000-0005-0000-0000-000045580000}"/>
    <cellStyle name="Output 9 9 4 15" xfId="22717" xr:uid="{00000000-0005-0000-0000-000046580000}"/>
    <cellStyle name="Output 9 9 4 15 2" xfId="22718" xr:uid="{00000000-0005-0000-0000-000047580000}"/>
    <cellStyle name="Output 9 9 4 16" xfId="22719" xr:uid="{00000000-0005-0000-0000-000048580000}"/>
    <cellStyle name="Output 9 9 4 2" xfId="22720" xr:uid="{00000000-0005-0000-0000-000049580000}"/>
    <cellStyle name="Output 9 9 4 2 2" xfId="22721" xr:uid="{00000000-0005-0000-0000-00004A580000}"/>
    <cellStyle name="Output 9 9 4 3" xfId="22722" xr:uid="{00000000-0005-0000-0000-00004B580000}"/>
    <cellStyle name="Output 9 9 4 3 2" xfId="22723" xr:uid="{00000000-0005-0000-0000-00004C580000}"/>
    <cellStyle name="Output 9 9 4 4" xfId="22724" xr:uid="{00000000-0005-0000-0000-00004D580000}"/>
    <cellStyle name="Output 9 9 4 4 2" xfId="22725" xr:uid="{00000000-0005-0000-0000-00004E580000}"/>
    <cellStyle name="Output 9 9 4 5" xfId="22726" xr:uid="{00000000-0005-0000-0000-00004F580000}"/>
    <cellStyle name="Output 9 9 4 5 2" xfId="22727" xr:uid="{00000000-0005-0000-0000-000050580000}"/>
    <cellStyle name="Output 9 9 4 6" xfId="22728" xr:uid="{00000000-0005-0000-0000-000051580000}"/>
    <cellStyle name="Output 9 9 4 6 2" xfId="22729" xr:uid="{00000000-0005-0000-0000-000052580000}"/>
    <cellStyle name="Output 9 9 4 7" xfId="22730" xr:uid="{00000000-0005-0000-0000-000053580000}"/>
    <cellStyle name="Output 9 9 4 7 2" xfId="22731" xr:uid="{00000000-0005-0000-0000-000054580000}"/>
    <cellStyle name="Output 9 9 4 8" xfId="22732" xr:uid="{00000000-0005-0000-0000-000055580000}"/>
    <cellStyle name="Output 9 9 4 8 2" xfId="22733" xr:uid="{00000000-0005-0000-0000-000056580000}"/>
    <cellStyle name="Output 9 9 4 9" xfId="22734" xr:uid="{00000000-0005-0000-0000-000057580000}"/>
    <cellStyle name="Output 9 9 4 9 2" xfId="22735" xr:uid="{00000000-0005-0000-0000-000058580000}"/>
    <cellStyle name="Output 9 9 5" xfId="22736" xr:uid="{00000000-0005-0000-0000-000059580000}"/>
    <cellStyle name="Output 9 9 5 10" xfId="22737" xr:uid="{00000000-0005-0000-0000-00005A580000}"/>
    <cellStyle name="Output 9 9 5 10 2" xfId="22738" xr:uid="{00000000-0005-0000-0000-00005B580000}"/>
    <cellStyle name="Output 9 9 5 11" xfId="22739" xr:uid="{00000000-0005-0000-0000-00005C580000}"/>
    <cellStyle name="Output 9 9 5 11 2" xfId="22740" xr:uid="{00000000-0005-0000-0000-00005D580000}"/>
    <cellStyle name="Output 9 9 5 12" xfId="22741" xr:uid="{00000000-0005-0000-0000-00005E580000}"/>
    <cellStyle name="Output 9 9 5 12 2" xfId="22742" xr:uid="{00000000-0005-0000-0000-00005F580000}"/>
    <cellStyle name="Output 9 9 5 13" xfId="22743" xr:uid="{00000000-0005-0000-0000-000060580000}"/>
    <cellStyle name="Output 9 9 5 13 2" xfId="22744" xr:uid="{00000000-0005-0000-0000-000061580000}"/>
    <cellStyle name="Output 9 9 5 14" xfId="22745" xr:uid="{00000000-0005-0000-0000-000062580000}"/>
    <cellStyle name="Output 9 9 5 2" xfId="22746" xr:uid="{00000000-0005-0000-0000-000063580000}"/>
    <cellStyle name="Output 9 9 5 2 2" xfId="22747" xr:uid="{00000000-0005-0000-0000-000064580000}"/>
    <cellStyle name="Output 9 9 5 3" xfId="22748" xr:uid="{00000000-0005-0000-0000-000065580000}"/>
    <cellStyle name="Output 9 9 5 3 2" xfId="22749" xr:uid="{00000000-0005-0000-0000-000066580000}"/>
    <cellStyle name="Output 9 9 5 4" xfId="22750" xr:uid="{00000000-0005-0000-0000-000067580000}"/>
    <cellStyle name="Output 9 9 5 4 2" xfId="22751" xr:uid="{00000000-0005-0000-0000-000068580000}"/>
    <cellStyle name="Output 9 9 5 5" xfId="22752" xr:uid="{00000000-0005-0000-0000-000069580000}"/>
    <cellStyle name="Output 9 9 5 5 2" xfId="22753" xr:uid="{00000000-0005-0000-0000-00006A580000}"/>
    <cellStyle name="Output 9 9 5 6" xfId="22754" xr:uid="{00000000-0005-0000-0000-00006B580000}"/>
    <cellStyle name="Output 9 9 5 6 2" xfId="22755" xr:uid="{00000000-0005-0000-0000-00006C580000}"/>
    <cellStyle name="Output 9 9 5 7" xfId="22756" xr:uid="{00000000-0005-0000-0000-00006D580000}"/>
    <cellStyle name="Output 9 9 5 7 2" xfId="22757" xr:uid="{00000000-0005-0000-0000-00006E580000}"/>
    <cellStyle name="Output 9 9 5 8" xfId="22758" xr:uid="{00000000-0005-0000-0000-00006F580000}"/>
    <cellStyle name="Output 9 9 5 8 2" xfId="22759" xr:uid="{00000000-0005-0000-0000-000070580000}"/>
    <cellStyle name="Output 9 9 5 9" xfId="22760" xr:uid="{00000000-0005-0000-0000-000071580000}"/>
    <cellStyle name="Output 9 9 5 9 2" xfId="22761" xr:uid="{00000000-0005-0000-0000-000072580000}"/>
    <cellStyle name="Output 9 9 6" xfId="22762" xr:uid="{00000000-0005-0000-0000-000073580000}"/>
    <cellStyle name="Output 9 9 6 2" xfId="22763" xr:uid="{00000000-0005-0000-0000-000074580000}"/>
    <cellStyle name="Output 9 9 7" xfId="22764" xr:uid="{00000000-0005-0000-0000-000075580000}"/>
    <cellStyle name="Output 9 9 7 2" xfId="22765" xr:uid="{00000000-0005-0000-0000-000076580000}"/>
    <cellStyle name="Output 9 9 8" xfId="22766" xr:uid="{00000000-0005-0000-0000-000077580000}"/>
    <cellStyle name="Output 9 9 8 2" xfId="22767" xr:uid="{00000000-0005-0000-0000-000078580000}"/>
    <cellStyle name="Output 9 9 9" xfId="22768" xr:uid="{00000000-0005-0000-0000-000079580000}"/>
    <cellStyle name="Output 9 9 9 2" xfId="22769" xr:uid="{00000000-0005-0000-0000-00007A580000}"/>
    <cellStyle name="Percent" xfId="28179" builtinId="5"/>
    <cellStyle name="Percent 10" xfId="22770" xr:uid="{00000000-0005-0000-0000-00007C580000}"/>
    <cellStyle name="Percent 10 2" xfId="22771" xr:uid="{00000000-0005-0000-0000-00007D580000}"/>
    <cellStyle name="Percent 10 3" xfId="22772" xr:uid="{00000000-0005-0000-0000-00007E580000}"/>
    <cellStyle name="Percent 11" xfId="22773" xr:uid="{00000000-0005-0000-0000-00007F580000}"/>
    <cellStyle name="Percent 12" xfId="22774" xr:uid="{00000000-0005-0000-0000-000080580000}"/>
    <cellStyle name="Percent 13" xfId="22775" xr:uid="{00000000-0005-0000-0000-000081580000}"/>
    <cellStyle name="Percent 14" xfId="22776" xr:uid="{00000000-0005-0000-0000-000082580000}"/>
    <cellStyle name="Percent 15" xfId="851" xr:uid="{00000000-0005-0000-0000-000083580000}"/>
    <cellStyle name="Percent 16" xfId="28175" xr:uid="{00000000-0005-0000-0000-000084580000}"/>
    <cellStyle name="Percent 17" xfId="28178" xr:uid="{00000000-0005-0000-0000-000085580000}"/>
    <cellStyle name="Percent 2" xfId="16" xr:uid="{00000000-0005-0000-0000-000086580000}"/>
    <cellStyle name="Percent 2 10" xfId="726" xr:uid="{00000000-0005-0000-0000-000087580000}"/>
    <cellStyle name="Percent 2 11" xfId="22777" xr:uid="{00000000-0005-0000-0000-000088580000}"/>
    <cellStyle name="Percent 2 2" xfId="17" xr:uid="{00000000-0005-0000-0000-000089580000}"/>
    <cellStyle name="Percent 2 2 2" xfId="728" xr:uid="{00000000-0005-0000-0000-00008A580000}"/>
    <cellStyle name="Percent 2 2 3" xfId="727" xr:uid="{00000000-0005-0000-0000-00008B580000}"/>
    <cellStyle name="Percent 2 2 4" xfId="22778" xr:uid="{00000000-0005-0000-0000-00008C580000}"/>
    <cellStyle name="Percent 2 3" xfId="28" xr:uid="{00000000-0005-0000-0000-00008D580000}"/>
    <cellStyle name="Percent 2 3 2" xfId="730" xr:uid="{00000000-0005-0000-0000-00008E580000}"/>
    <cellStyle name="Percent 2 3 2 2" xfId="731" xr:uid="{00000000-0005-0000-0000-00008F580000}"/>
    <cellStyle name="Percent 2 3 2 2 2" xfId="732" xr:uid="{00000000-0005-0000-0000-000090580000}"/>
    <cellStyle name="Percent 2 3 2 3" xfId="733" xr:uid="{00000000-0005-0000-0000-000091580000}"/>
    <cellStyle name="Percent 2 3 3" xfId="734" xr:uid="{00000000-0005-0000-0000-000092580000}"/>
    <cellStyle name="Percent 2 3 3 2" xfId="735" xr:uid="{00000000-0005-0000-0000-000093580000}"/>
    <cellStyle name="Percent 2 3 4" xfId="736" xr:uid="{00000000-0005-0000-0000-000094580000}"/>
    <cellStyle name="Percent 2 3 5" xfId="729" xr:uid="{00000000-0005-0000-0000-000095580000}"/>
    <cellStyle name="Percent 2 4" xfId="737" xr:uid="{00000000-0005-0000-0000-000096580000}"/>
    <cellStyle name="Percent 2 4 2" xfId="738" xr:uid="{00000000-0005-0000-0000-000097580000}"/>
    <cellStyle name="Percent 2 4 2 2" xfId="739" xr:uid="{00000000-0005-0000-0000-000098580000}"/>
    <cellStyle name="Percent 2 4 3" xfId="740" xr:uid="{00000000-0005-0000-0000-000099580000}"/>
    <cellStyle name="Percent 2 4 4" xfId="22779" xr:uid="{00000000-0005-0000-0000-00009A580000}"/>
    <cellStyle name="Percent 2 5" xfId="741" xr:uid="{00000000-0005-0000-0000-00009B580000}"/>
    <cellStyle name="Percent 2 5 2" xfId="742" xr:uid="{00000000-0005-0000-0000-00009C580000}"/>
    <cellStyle name="Percent 2 5 2 2" xfId="743" xr:uid="{00000000-0005-0000-0000-00009D580000}"/>
    <cellStyle name="Percent 2 5 3" xfId="744" xr:uid="{00000000-0005-0000-0000-00009E580000}"/>
    <cellStyle name="Percent 2 6" xfId="745" xr:uid="{00000000-0005-0000-0000-00009F580000}"/>
    <cellStyle name="Percent 2 6 2" xfId="746" xr:uid="{00000000-0005-0000-0000-0000A0580000}"/>
    <cellStyle name="Percent 2 6 2 2" xfId="747" xr:uid="{00000000-0005-0000-0000-0000A1580000}"/>
    <cellStyle name="Percent 2 6 3" xfId="748" xr:uid="{00000000-0005-0000-0000-0000A2580000}"/>
    <cellStyle name="Percent 2 7" xfId="749" xr:uid="{00000000-0005-0000-0000-0000A3580000}"/>
    <cellStyle name="Percent 2 7 2" xfId="750" xr:uid="{00000000-0005-0000-0000-0000A4580000}"/>
    <cellStyle name="Percent 2 8" xfId="751" xr:uid="{00000000-0005-0000-0000-0000A5580000}"/>
    <cellStyle name="Percent 2 9" xfId="752" xr:uid="{00000000-0005-0000-0000-0000A6580000}"/>
    <cellStyle name="Percent 3" xfId="18" xr:uid="{00000000-0005-0000-0000-0000A7580000}"/>
    <cellStyle name="Percent 3 2" xfId="754" xr:uid="{00000000-0005-0000-0000-0000A8580000}"/>
    <cellStyle name="Percent 3 2 2" xfId="755" xr:uid="{00000000-0005-0000-0000-0000A9580000}"/>
    <cellStyle name="Percent 3 2 2 2" xfId="22782" xr:uid="{00000000-0005-0000-0000-0000AA580000}"/>
    <cellStyle name="Percent 3 2 3" xfId="22781" xr:uid="{00000000-0005-0000-0000-0000AB580000}"/>
    <cellStyle name="Percent 3 3" xfId="756" xr:uid="{00000000-0005-0000-0000-0000AC580000}"/>
    <cellStyle name="Percent 3 3 2" xfId="22783" xr:uid="{00000000-0005-0000-0000-0000AD580000}"/>
    <cellStyle name="Percent 3 4" xfId="753" xr:uid="{00000000-0005-0000-0000-0000AE580000}"/>
    <cellStyle name="Percent 3 4 2" xfId="22784" xr:uid="{00000000-0005-0000-0000-0000AF580000}"/>
    <cellStyle name="Percent 3 5" xfId="22785" xr:uid="{00000000-0005-0000-0000-0000B0580000}"/>
    <cellStyle name="Percent 3 6" xfId="22780" xr:uid="{00000000-0005-0000-0000-0000B1580000}"/>
    <cellStyle name="Percent 4" xfId="19" xr:uid="{00000000-0005-0000-0000-0000B2580000}"/>
    <cellStyle name="Percent 4 2" xfId="757" xr:uid="{00000000-0005-0000-0000-0000B3580000}"/>
    <cellStyle name="Percent 4 2 2" xfId="758" xr:uid="{00000000-0005-0000-0000-0000B4580000}"/>
    <cellStyle name="Percent 4 2 2 2" xfId="759" xr:uid="{00000000-0005-0000-0000-0000B5580000}"/>
    <cellStyle name="Percent 4 2 2 2 2" xfId="760" xr:uid="{00000000-0005-0000-0000-0000B6580000}"/>
    <cellStyle name="Percent 4 2 2 3" xfId="761" xr:uid="{00000000-0005-0000-0000-0000B7580000}"/>
    <cellStyle name="Percent 4 2 3" xfId="762" xr:uid="{00000000-0005-0000-0000-0000B8580000}"/>
    <cellStyle name="Percent 4 2 3 2" xfId="763" xr:uid="{00000000-0005-0000-0000-0000B9580000}"/>
    <cellStyle name="Percent 4 2 4" xfId="764" xr:uid="{00000000-0005-0000-0000-0000BA580000}"/>
    <cellStyle name="Percent 4 3" xfId="765" xr:uid="{00000000-0005-0000-0000-0000BB580000}"/>
    <cellStyle name="Percent 4 3 2" xfId="766" xr:uid="{00000000-0005-0000-0000-0000BC580000}"/>
    <cellStyle name="Percent 4 3 2 2" xfId="767" xr:uid="{00000000-0005-0000-0000-0000BD580000}"/>
    <cellStyle name="Percent 4 3 3" xfId="768" xr:uid="{00000000-0005-0000-0000-0000BE580000}"/>
    <cellStyle name="Percent 4 4" xfId="769" xr:uid="{00000000-0005-0000-0000-0000BF580000}"/>
    <cellStyle name="Percent 4 4 2" xfId="770" xr:uid="{00000000-0005-0000-0000-0000C0580000}"/>
    <cellStyle name="Percent 4 4 2 2" xfId="771" xr:uid="{00000000-0005-0000-0000-0000C1580000}"/>
    <cellStyle name="Percent 4 4 3" xfId="772" xr:uid="{00000000-0005-0000-0000-0000C2580000}"/>
    <cellStyle name="Percent 4 5" xfId="773" xr:uid="{00000000-0005-0000-0000-0000C3580000}"/>
    <cellStyle name="Percent 4 5 2" xfId="774" xr:uid="{00000000-0005-0000-0000-0000C4580000}"/>
    <cellStyle name="Percent 4 5 2 2" xfId="775" xr:uid="{00000000-0005-0000-0000-0000C5580000}"/>
    <cellStyle name="Percent 4 5 3" xfId="776" xr:uid="{00000000-0005-0000-0000-0000C6580000}"/>
    <cellStyle name="Percent 4 6" xfId="777" xr:uid="{00000000-0005-0000-0000-0000C7580000}"/>
    <cellStyle name="Percent 4 6 2" xfId="778" xr:uid="{00000000-0005-0000-0000-0000C8580000}"/>
    <cellStyle name="Percent 4 7" xfId="779" xr:uid="{00000000-0005-0000-0000-0000C9580000}"/>
    <cellStyle name="Percent 4 8" xfId="780" xr:uid="{00000000-0005-0000-0000-0000CA580000}"/>
    <cellStyle name="Percent 4 9" xfId="22786" xr:uid="{00000000-0005-0000-0000-0000CB580000}"/>
    <cellStyle name="Percent 5" xfId="20" xr:uid="{00000000-0005-0000-0000-0000CC580000}"/>
    <cellStyle name="Percent 5 2" xfId="781" xr:uid="{00000000-0005-0000-0000-0000CD580000}"/>
    <cellStyle name="Percent 5 2 2" xfId="22788" xr:uid="{00000000-0005-0000-0000-0000CE580000}"/>
    <cellStyle name="Percent 5 3" xfId="782" xr:uid="{00000000-0005-0000-0000-0000CF580000}"/>
    <cellStyle name="Percent 5 3 2" xfId="22789" xr:uid="{00000000-0005-0000-0000-0000D0580000}"/>
    <cellStyle name="Percent 5 4" xfId="22787" xr:uid="{00000000-0005-0000-0000-0000D1580000}"/>
    <cellStyle name="Percent 6" xfId="21" xr:uid="{00000000-0005-0000-0000-0000D2580000}"/>
    <cellStyle name="Percent 6 2" xfId="784" xr:uid="{00000000-0005-0000-0000-0000D3580000}"/>
    <cellStyle name="Percent 6 2 2" xfId="22791" xr:uid="{00000000-0005-0000-0000-0000D4580000}"/>
    <cellStyle name="Percent 6 3" xfId="783" xr:uid="{00000000-0005-0000-0000-0000D5580000}"/>
    <cellStyle name="Percent 6 4" xfId="22790" xr:uid="{00000000-0005-0000-0000-0000D6580000}"/>
    <cellStyle name="Percent 7" xfId="785" xr:uid="{00000000-0005-0000-0000-0000D7580000}"/>
    <cellStyle name="Percent 7 2" xfId="22793" xr:uid="{00000000-0005-0000-0000-0000D8580000}"/>
    <cellStyle name="Percent 7 3" xfId="22794" xr:uid="{00000000-0005-0000-0000-0000D9580000}"/>
    <cellStyle name="Percent 7 4" xfId="22792" xr:uid="{00000000-0005-0000-0000-0000DA580000}"/>
    <cellStyle name="Percent 8" xfId="786" xr:uid="{00000000-0005-0000-0000-0000DB580000}"/>
    <cellStyle name="Percent 8 2" xfId="787" xr:uid="{00000000-0005-0000-0000-0000DC580000}"/>
    <cellStyle name="Percent 8 2 2" xfId="22796" xr:uid="{00000000-0005-0000-0000-0000DD580000}"/>
    <cellStyle name="Percent 8 3" xfId="22797" xr:uid="{00000000-0005-0000-0000-0000DE580000}"/>
    <cellStyle name="Percent 8 4" xfId="22798" xr:uid="{00000000-0005-0000-0000-0000DF580000}"/>
    <cellStyle name="Percent 8 5" xfId="22799" xr:uid="{00000000-0005-0000-0000-0000E0580000}"/>
    <cellStyle name="Percent 8 6" xfId="22795" xr:uid="{00000000-0005-0000-0000-0000E1580000}"/>
    <cellStyle name="Percent 9" xfId="788" xr:uid="{00000000-0005-0000-0000-0000E2580000}"/>
    <cellStyle name="Percent 9 2" xfId="22801" xr:uid="{00000000-0005-0000-0000-0000E3580000}"/>
    <cellStyle name="Percent 9 3" xfId="22802" xr:uid="{00000000-0005-0000-0000-0000E4580000}"/>
    <cellStyle name="Percent 9 4" xfId="22803" xr:uid="{00000000-0005-0000-0000-0000E5580000}"/>
    <cellStyle name="Percent 9 5" xfId="22800" xr:uid="{00000000-0005-0000-0000-0000E6580000}"/>
    <cellStyle name="Style 1" xfId="789" xr:uid="{00000000-0005-0000-0000-0000E7580000}"/>
    <cellStyle name="Title 2" xfId="790" xr:uid="{00000000-0005-0000-0000-0000E8580000}"/>
    <cellStyle name="Title 2 2" xfId="791" xr:uid="{00000000-0005-0000-0000-0000E9580000}"/>
    <cellStyle name="Title 3" xfId="792" xr:uid="{00000000-0005-0000-0000-0000EA580000}"/>
    <cellStyle name="Total 10" xfId="22804" xr:uid="{00000000-0005-0000-0000-0000EB580000}"/>
    <cellStyle name="Total 2" xfId="793" xr:uid="{00000000-0005-0000-0000-0000EC580000}"/>
    <cellStyle name="Total 2 2" xfId="794" xr:uid="{00000000-0005-0000-0000-0000ED580000}"/>
    <cellStyle name="Total 2 2 2" xfId="795" xr:uid="{00000000-0005-0000-0000-0000EE580000}"/>
    <cellStyle name="Total 2 2 2 2" xfId="796" xr:uid="{00000000-0005-0000-0000-0000EF580000}"/>
    <cellStyle name="Total 2 2 2 2 2" xfId="797" xr:uid="{00000000-0005-0000-0000-0000F0580000}"/>
    <cellStyle name="Total 2 2 2 2 3" xfId="798" xr:uid="{00000000-0005-0000-0000-0000F1580000}"/>
    <cellStyle name="Total 2 2 2 3" xfId="799" xr:uid="{00000000-0005-0000-0000-0000F2580000}"/>
    <cellStyle name="Total 2 2 2 4" xfId="800" xr:uid="{00000000-0005-0000-0000-0000F3580000}"/>
    <cellStyle name="Total 2 2 3" xfId="801" xr:uid="{00000000-0005-0000-0000-0000F4580000}"/>
    <cellStyle name="Total 2 2 3 2" xfId="802" xr:uid="{00000000-0005-0000-0000-0000F5580000}"/>
    <cellStyle name="Total 2 2 3 3" xfId="803" xr:uid="{00000000-0005-0000-0000-0000F6580000}"/>
    <cellStyle name="Total 2 2 4" xfId="804" xr:uid="{00000000-0005-0000-0000-0000F7580000}"/>
    <cellStyle name="Total 2 2 5" xfId="805" xr:uid="{00000000-0005-0000-0000-0000F8580000}"/>
    <cellStyle name="Total 2 3" xfId="806" xr:uid="{00000000-0005-0000-0000-0000F9580000}"/>
    <cellStyle name="Total 2 3 2" xfId="807" xr:uid="{00000000-0005-0000-0000-0000FA580000}"/>
    <cellStyle name="Total 2 3 2 2" xfId="808" xr:uid="{00000000-0005-0000-0000-0000FB580000}"/>
    <cellStyle name="Total 2 3 2 3" xfId="809" xr:uid="{00000000-0005-0000-0000-0000FC580000}"/>
    <cellStyle name="Total 2 3 3" xfId="810" xr:uid="{00000000-0005-0000-0000-0000FD580000}"/>
    <cellStyle name="Total 2 3 4" xfId="811" xr:uid="{00000000-0005-0000-0000-0000FE580000}"/>
    <cellStyle name="Total 2 4" xfId="812" xr:uid="{00000000-0005-0000-0000-0000FF580000}"/>
    <cellStyle name="Total 2 5" xfId="813" xr:uid="{00000000-0005-0000-0000-000000590000}"/>
    <cellStyle name="Total 2 5 2" xfId="814" xr:uid="{00000000-0005-0000-0000-000001590000}"/>
    <cellStyle name="Total 2 5 3" xfId="815" xr:uid="{00000000-0005-0000-0000-000002590000}"/>
    <cellStyle name="Total 2 6" xfId="816" xr:uid="{00000000-0005-0000-0000-000003590000}"/>
    <cellStyle name="Total 2 7" xfId="817" xr:uid="{00000000-0005-0000-0000-000004590000}"/>
    <cellStyle name="Total 2 8" xfId="22805" xr:uid="{00000000-0005-0000-0000-000005590000}"/>
    <cellStyle name="Total 3" xfId="818" xr:uid="{00000000-0005-0000-0000-000006590000}"/>
    <cellStyle name="Total 3 2" xfId="819" xr:uid="{00000000-0005-0000-0000-000007590000}"/>
    <cellStyle name="Total 3 2 2" xfId="820" xr:uid="{00000000-0005-0000-0000-000008590000}"/>
    <cellStyle name="Total 3 2 2 2" xfId="821" xr:uid="{00000000-0005-0000-0000-000009590000}"/>
    <cellStyle name="Total 3 2 2 3" xfId="822" xr:uid="{00000000-0005-0000-0000-00000A590000}"/>
    <cellStyle name="Total 3 2 3" xfId="823" xr:uid="{00000000-0005-0000-0000-00000B590000}"/>
    <cellStyle name="Total 3 2 4" xfId="824" xr:uid="{00000000-0005-0000-0000-00000C590000}"/>
    <cellStyle name="Total 3 3" xfId="825" xr:uid="{00000000-0005-0000-0000-00000D590000}"/>
    <cellStyle name="Total 3 3 2" xfId="826" xr:uid="{00000000-0005-0000-0000-00000E590000}"/>
    <cellStyle name="Total 3 3 3" xfId="827" xr:uid="{00000000-0005-0000-0000-00000F590000}"/>
    <cellStyle name="Total 3 4" xfId="828" xr:uid="{00000000-0005-0000-0000-000010590000}"/>
    <cellStyle name="Total 3 5" xfId="829" xr:uid="{00000000-0005-0000-0000-000011590000}"/>
    <cellStyle name="Total 3 6" xfId="22806" xr:uid="{00000000-0005-0000-0000-000012590000}"/>
    <cellStyle name="Total 4" xfId="830" xr:uid="{00000000-0005-0000-0000-000013590000}"/>
    <cellStyle name="Total 4 2" xfId="831" xr:uid="{00000000-0005-0000-0000-000014590000}"/>
    <cellStyle name="Total 4 2 2" xfId="832" xr:uid="{00000000-0005-0000-0000-000015590000}"/>
    <cellStyle name="Total 4 2 3" xfId="833" xr:uid="{00000000-0005-0000-0000-000016590000}"/>
    <cellStyle name="Total 4 3" xfId="834" xr:uid="{00000000-0005-0000-0000-000017590000}"/>
    <cellStyle name="Total 4 4" xfId="835" xr:uid="{00000000-0005-0000-0000-000018590000}"/>
    <cellStyle name="Total 4 5" xfId="22807" xr:uid="{00000000-0005-0000-0000-000019590000}"/>
    <cellStyle name="Total 5" xfId="836" xr:uid="{00000000-0005-0000-0000-00001A590000}"/>
    <cellStyle name="Total 5 2" xfId="837" xr:uid="{00000000-0005-0000-0000-00001B590000}"/>
    <cellStyle name="Total 5 3" xfId="838" xr:uid="{00000000-0005-0000-0000-00001C590000}"/>
    <cellStyle name="Total 5 4" xfId="22808" xr:uid="{00000000-0005-0000-0000-00001D590000}"/>
    <cellStyle name="Total 6" xfId="22809" xr:uid="{00000000-0005-0000-0000-00001E590000}"/>
    <cellStyle name="Total 7" xfId="22810" xr:uid="{00000000-0005-0000-0000-00001F590000}"/>
    <cellStyle name="Total 8" xfId="22811" xr:uid="{00000000-0005-0000-0000-000020590000}"/>
    <cellStyle name="Total 8 10" xfId="22812" xr:uid="{00000000-0005-0000-0000-000021590000}"/>
    <cellStyle name="Total 8 10 10" xfId="22813" xr:uid="{00000000-0005-0000-0000-000022590000}"/>
    <cellStyle name="Total 8 10 10 2" xfId="22814" xr:uid="{00000000-0005-0000-0000-000023590000}"/>
    <cellStyle name="Total 8 10 11" xfId="22815" xr:uid="{00000000-0005-0000-0000-000024590000}"/>
    <cellStyle name="Total 8 10 11 2" xfId="22816" xr:uid="{00000000-0005-0000-0000-000025590000}"/>
    <cellStyle name="Total 8 10 12" xfId="22817" xr:uid="{00000000-0005-0000-0000-000026590000}"/>
    <cellStyle name="Total 8 10 12 2" xfId="22818" xr:uid="{00000000-0005-0000-0000-000027590000}"/>
    <cellStyle name="Total 8 10 13" xfId="22819" xr:uid="{00000000-0005-0000-0000-000028590000}"/>
    <cellStyle name="Total 8 10 13 2" xfId="22820" xr:uid="{00000000-0005-0000-0000-000029590000}"/>
    <cellStyle name="Total 8 10 14" xfId="22821" xr:uid="{00000000-0005-0000-0000-00002A590000}"/>
    <cellStyle name="Total 8 10 14 2" xfId="22822" xr:uid="{00000000-0005-0000-0000-00002B590000}"/>
    <cellStyle name="Total 8 10 15" xfId="22823" xr:uid="{00000000-0005-0000-0000-00002C590000}"/>
    <cellStyle name="Total 8 10 15 2" xfId="22824" xr:uid="{00000000-0005-0000-0000-00002D590000}"/>
    <cellStyle name="Total 8 10 16" xfId="22825" xr:uid="{00000000-0005-0000-0000-00002E590000}"/>
    <cellStyle name="Total 8 10 16 2" xfId="22826" xr:uid="{00000000-0005-0000-0000-00002F590000}"/>
    <cellStyle name="Total 8 10 17" xfId="22827" xr:uid="{00000000-0005-0000-0000-000030590000}"/>
    <cellStyle name="Total 8 10 17 2" xfId="22828" xr:uid="{00000000-0005-0000-0000-000031590000}"/>
    <cellStyle name="Total 8 10 18" xfId="22829" xr:uid="{00000000-0005-0000-0000-000032590000}"/>
    <cellStyle name="Total 8 10 2" xfId="22830" xr:uid="{00000000-0005-0000-0000-000033590000}"/>
    <cellStyle name="Total 8 10 2 2" xfId="22831" xr:uid="{00000000-0005-0000-0000-000034590000}"/>
    <cellStyle name="Total 8 10 3" xfId="22832" xr:uid="{00000000-0005-0000-0000-000035590000}"/>
    <cellStyle name="Total 8 10 3 2" xfId="22833" xr:uid="{00000000-0005-0000-0000-000036590000}"/>
    <cellStyle name="Total 8 10 4" xfId="22834" xr:uid="{00000000-0005-0000-0000-000037590000}"/>
    <cellStyle name="Total 8 10 4 2" xfId="22835" xr:uid="{00000000-0005-0000-0000-000038590000}"/>
    <cellStyle name="Total 8 10 5" xfId="22836" xr:uid="{00000000-0005-0000-0000-000039590000}"/>
    <cellStyle name="Total 8 10 5 2" xfId="22837" xr:uid="{00000000-0005-0000-0000-00003A590000}"/>
    <cellStyle name="Total 8 10 6" xfId="22838" xr:uid="{00000000-0005-0000-0000-00003B590000}"/>
    <cellStyle name="Total 8 10 6 2" xfId="22839" xr:uid="{00000000-0005-0000-0000-00003C590000}"/>
    <cellStyle name="Total 8 10 7" xfId="22840" xr:uid="{00000000-0005-0000-0000-00003D590000}"/>
    <cellStyle name="Total 8 10 7 2" xfId="22841" xr:uid="{00000000-0005-0000-0000-00003E590000}"/>
    <cellStyle name="Total 8 10 8" xfId="22842" xr:uid="{00000000-0005-0000-0000-00003F590000}"/>
    <cellStyle name="Total 8 10 8 2" xfId="22843" xr:uid="{00000000-0005-0000-0000-000040590000}"/>
    <cellStyle name="Total 8 10 9" xfId="22844" xr:uid="{00000000-0005-0000-0000-000041590000}"/>
    <cellStyle name="Total 8 10 9 2" xfId="22845" xr:uid="{00000000-0005-0000-0000-000042590000}"/>
    <cellStyle name="Total 8 11" xfId="22846" xr:uid="{00000000-0005-0000-0000-000043590000}"/>
    <cellStyle name="Total 8 11 10" xfId="22847" xr:uid="{00000000-0005-0000-0000-000044590000}"/>
    <cellStyle name="Total 8 11 10 2" xfId="22848" xr:uid="{00000000-0005-0000-0000-000045590000}"/>
    <cellStyle name="Total 8 11 11" xfId="22849" xr:uid="{00000000-0005-0000-0000-000046590000}"/>
    <cellStyle name="Total 8 11 11 2" xfId="22850" xr:uid="{00000000-0005-0000-0000-000047590000}"/>
    <cellStyle name="Total 8 11 12" xfId="22851" xr:uid="{00000000-0005-0000-0000-000048590000}"/>
    <cellStyle name="Total 8 11 12 2" xfId="22852" xr:uid="{00000000-0005-0000-0000-000049590000}"/>
    <cellStyle name="Total 8 11 13" xfId="22853" xr:uid="{00000000-0005-0000-0000-00004A590000}"/>
    <cellStyle name="Total 8 11 13 2" xfId="22854" xr:uid="{00000000-0005-0000-0000-00004B590000}"/>
    <cellStyle name="Total 8 11 14" xfId="22855" xr:uid="{00000000-0005-0000-0000-00004C590000}"/>
    <cellStyle name="Total 8 11 14 2" xfId="22856" xr:uid="{00000000-0005-0000-0000-00004D590000}"/>
    <cellStyle name="Total 8 11 15" xfId="22857" xr:uid="{00000000-0005-0000-0000-00004E590000}"/>
    <cellStyle name="Total 8 11 15 2" xfId="22858" xr:uid="{00000000-0005-0000-0000-00004F590000}"/>
    <cellStyle name="Total 8 11 16" xfId="22859" xr:uid="{00000000-0005-0000-0000-000050590000}"/>
    <cellStyle name="Total 8 11 16 2" xfId="22860" xr:uid="{00000000-0005-0000-0000-000051590000}"/>
    <cellStyle name="Total 8 11 17" xfId="22861" xr:uid="{00000000-0005-0000-0000-000052590000}"/>
    <cellStyle name="Total 8 11 17 2" xfId="22862" xr:uid="{00000000-0005-0000-0000-000053590000}"/>
    <cellStyle name="Total 8 11 18" xfId="22863" xr:uid="{00000000-0005-0000-0000-000054590000}"/>
    <cellStyle name="Total 8 11 2" xfId="22864" xr:uid="{00000000-0005-0000-0000-000055590000}"/>
    <cellStyle name="Total 8 11 2 2" xfId="22865" xr:uid="{00000000-0005-0000-0000-000056590000}"/>
    <cellStyle name="Total 8 11 3" xfId="22866" xr:uid="{00000000-0005-0000-0000-000057590000}"/>
    <cellStyle name="Total 8 11 3 2" xfId="22867" xr:uid="{00000000-0005-0000-0000-000058590000}"/>
    <cellStyle name="Total 8 11 4" xfId="22868" xr:uid="{00000000-0005-0000-0000-000059590000}"/>
    <cellStyle name="Total 8 11 4 2" xfId="22869" xr:uid="{00000000-0005-0000-0000-00005A590000}"/>
    <cellStyle name="Total 8 11 5" xfId="22870" xr:uid="{00000000-0005-0000-0000-00005B590000}"/>
    <cellStyle name="Total 8 11 5 2" xfId="22871" xr:uid="{00000000-0005-0000-0000-00005C590000}"/>
    <cellStyle name="Total 8 11 6" xfId="22872" xr:uid="{00000000-0005-0000-0000-00005D590000}"/>
    <cellStyle name="Total 8 11 6 2" xfId="22873" xr:uid="{00000000-0005-0000-0000-00005E590000}"/>
    <cellStyle name="Total 8 11 7" xfId="22874" xr:uid="{00000000-0005-0000-0000-00005F590000}"/>
    <cellStyle name="Total 8 11 7 2" xfId="22875" xr:uid="{00000000-0005-0000-0000-000060590000}"/>
    <cellStyle name="Total 8 11 8" xfId="22876" xr:uid="{00000000-0005-0000-0000-000061590000}"/>
    <cellStyle name="Total 8 11 8 2" xfId="22877" xr:uid="{00000000-0005-0000-0000-000062590000}"/>
    <cellStyle name="Total 8 11 9" xfId="22878" xr:uid="{00000000-0005-0000-0000-000063590000}"/>
    <cellStyle name="Total 8 11 9 2" xfId="22879" xr:uid="{00000000-0005-0000-0000-000064590000}"/>
    <cellStyle name="Total 8 12" xfId="22880" xr:uid="{00000000-0005-0000-0000-000065590000}"/>
    <cellStyle name="Total 8 12 10" xfId="22881" xr:uid="{00000000-0005-0000-0000-000066590000}"/>
    <cellStyle name="Total 8 12 10 2" xfId="22882" xr:uid="{00000000-0005-0000-0000-000067590000}"/>
    <cellStyle name="Total 8 12 11" xfId="22883" xr:uid="{00000000-0005-0000-0000-000068590000}"/>
    <cellStyle name="Total 8 12 11 2" xfId="22884" xr:uid="{00000000-0005-0000-0000-000069590000}"/>
    <cellStyle name="Total 8 12 12" xfId="22885" xr:uid="{00000000-0005-0000-0000-00006A590000}"/>
    <cellStyle name="Total 8 12 12 2" xfId="22886" xr:uid="{00000000-0005-0000-0000-00006B590000}"/>
    <cellStyle name="Total 8 12 13" xfId="22887" xr:uid="{00000000-0005-0000-0000-00006C590000}"/>
    <cellStyle name="Total 8 12 13 2" xfId="22888" xr:uid="{00000000-0005-0000-0000-00006D590000}"/>
    <cellStyle name="Total 8 12 14" xfId="22889" xr:uid="{00000000-0005-0000-0000-00006E590000}"/>
    <cellStyle name="Total 8 12 14 2" xfId="22890" xr:uid="{00000000-0005-0000-0000-00006F590000}"/>
    <cellStyle name="Total 8 12 15" xfId="22891" xr:uid="{00000000-0005-0000-0000-000070590000}"/>
    <cellStyle name="Total 8 12 15 2" xfId="22892" xr:uid="{00000000-0005-0000-0000-000071590000}"/>
    <cellStyle name="Total 8 12 16" xfId="22893" xr:uid="{00000000-0005-0000-0000-000072590000}"/>
    <cellStyle name="Total 8 12 2" xfId="22894" xr:uid="{00000000-0005-0000-0000-000073590000}"/>
    <cellStyle name="Total 8 12 2 2" xfId="22895" xr:uid="{00000000-0005-0000-0000-000074590000}"/>
    <cellStyle name="Total 8 12 3" xfId="22896" xr:uid="{00000000-0005-0000-0000-000075590000}"/>
    <cellStyle name="Total 8 12 3 2" xfId="22897" xr:uid="{00000000-0005-0000-0000-000076590000}"/>
    <cellStyle name="Total 8 12 4" xfId="22898" xr:uid="{00000000-0005-0000-0000-000077590000}"/>
    <cellStyle name="Total 8 12 4 2" xfId="22899" xr:uid="{00000000-0005-0000-0000-000078590000}"/>
    <cellStyle name="Total 8 12 5" xfId="22900" xr:uid="{00000000-0005-0000-0000-000079590000}"/>
    <cellStyle name="Total 8 12 5 2" xfId="22901" xr:uid="{00000000-0005-0000-0000-00007A590000}"/>
    <cellStyle name="Total 8 12 6" xfId="22902" xr:uid="{00000000-0005-0000-0000-00007B590000}"/>
    <cellStyle name="Total 8 12 6 2" xfId="22903" xr:uid="{00000000-0005-0000-0000-00007C590000}"/>
    <cellStyle name="Total 8 12 7" xfId="22904" xr:uid="{00000000-0005-0000-0000-00007D590000}"/>
    <cellStyle name="Total 8 12 7 2" xfId="22905" xr:uid="{00000000-0005-0000-0000-00007E590000}"/>
    <cellStyle name="Total 8 12 8" xfId="22906" xr:uid="{00000000-0005-0000-0000-00007F590000}"/>
    <cellStyle name="Total 8 12 8 2" xfId="22907" xr:uid="{00000000-0005-0000-0000-000080590000}"/>
    <cellStyle name="Total 8 12 9" xfId="22908" xr:uid="{00000000-0005-0000-0000-000081590000}"/>
    <cellStyle name="Total 8 12 9 2" xfId="22909" xr:uid="{00000000-0005-0000-0000-000082590000}"/>
    <cellStyle name="Total 8 13" xfId="22910" xr:uid="{00000000-0005-0000-0000-000083590000}"/>
    <cellStyle name="Total 8 13 10" xfId="22911" xr:uid="{00000000-0005-0000-0000-000084590000}"/>
    <cellStyle name="Total 8 13 10 2" xfId="22912" xr:uid="{00000000-0005-0000-0000-000085590000}"/>
    <cellStyle name="Total 8 13 11" xfId="22913" xr:uid="{00000000-0005-0000-0000-000086590000}"/>
    <cellStyle name="Total 8 13 11 2" xfId="22914" xr:uid="{00000000-0005-0000-0000-000087590000}"/>
    <cellStyle name="Total 8 13 12" xfId="22915" xr:uid="{00000000-0005-0000-0000-000088590000}"/>
    <cellStyle name="Total 8 13 12 2" xfId="22916" xr:uid="{00000000-0005-0000-0000-000089590000}"/>
    <cellStyle name="Total 8 13 13" xfId="22917" xr:uid="{00000000-0005-0000-0000-00008A590000}"/>
    <cellStyle name="Total 8 13 13 2" xfId="22918" xr:uid="{00000000-0005-0000-0000-00008B590000}"/>
    <cellStyle name="Total 8 13 14" xfId="22919" xr:uid="{00000000-0005-0000-0000-00008C590000}"/>
    <cellStyle name="Total 8 13 14 2" xfId="22920" xr:uid="{00000000-0005-0000-0000-00008D590000}"/>
    <cellStyle name="Total 8 13 15" xfId="22921" xr:uid="{00000000-0005-0000-0000-00008E590000}"/>
    <cellStyle name="Total 8 13 15 2" xfId="22922" xr:uid="{00000000-0005-0000-0000-00008F590000}"/>
    <cellStyle name="Total 8 13 16" xfId="22923" xr:uid="{00000000-0005-0000-0000-000090590000}"/>
    <cellStyle name="Total 8 13 2" xfId="22924" xr:uid="{00000000-0005-0000-0000-000091590000}"/>
    <cellStyle name="Total 8 13 2 2" xfId="22925" xr:uid="{00000000-0005-0000-0000-000092590000}"/>
    <cellStyle name="Total 8 13 3" xfId="22926" xr:uid="{00000000-0005-0000-0000-000093590000}"/>
    <cellStyle name="Total 8 13 3 2" xfId="22927" xr:uid="{00000000-0005-0000-0000-000094590000}"/>
    <cellStyle name="Total 8 13 4" xfId="22928" xr:uid="{00000000-0005-0000-0000-000095590000}"/>
    <cellStyle name="Total 8 13 4 2" xfId="22929" xr:uid="{00000000-0005-0000-0000-000096590000}"/>
    <cellStyle name="Total 8 13 5" xfId="22930" xr:uid="{00000000-0005-0000-0000-000097590000}"/>
    <cellStyle name="Total 8 13 5 2" xfId="22931" xr:uid="{00000000-0005-0000-0000-000098590000}"/>
    <cellStyle name="Total 8 13 6" xfId="22932" xr:uid="{00000000-0005-0000-0000-000099590000}"/>
    <cellStyle name="Total 8 13 6 2" xfId="22933" xr:uid="{00000000-0005-0000-0000-00009A590000}"/>
    <cellStyle name="Total 8 13 7" xfId="22934" xr:uid="{00000000-0005-0000-0000-00009B590000}"/>
    <cellStyle name="Total 8 13 7 2" xfId="22935" xr:uid="{00000000-0005-0000-0000-00009C590000}"/>
    <cellStyle name="Total 8 13 8" xfId="22936" xr:uid="{00000000-0005-0000-0000-00009D590000}"/>
    <cellStyle name="Total 8 13 8 2" xfId="22937" xr:uid="{00000000-0005-0000-0000-00009E590000}"/>
    <cellStyle name="Total 8 13 9" xfId="22938" xr:uid="{00000000-0005-0000-0000-00009F590000}"/>
    <cellStyle name="Total 8 13 9 2" xfId="22939" xr:uid="{00000000-0005-0000-0000-0000A0590000}"/>
    <cellStyle name="Total 8 14" xfId="22940" xr:uid="{00000000-0005-0000-0000-0000A1590000}"/>
    <cellStyle name="Total 8 14 10" xfId="22941" xr:uid="{00000000-0005-0000-0000-0000A2590000}"/>
    <cellStyle name="Total 8 14 10 2" xfId="22942" xr:uid="{00000000-0005-0000-0000-0000A3590000}"/>
    <cellStyle name="Total 8 14 11" xfId="22943" xr:uid="{00000000-0005-0000-0000-0000A4590000}"/>
    <cellStyle name="Total 8 14 11 2" xfId="22944" xr:uid="{00000000-0005-0000-0000-0000A5590000}"/>
    <cellStyle name="Total 8 14 12" xfId="22945" xr:uid="{00000000-0005-0000-0000-0000A6590000}"/>
    <cellStyle name="Total 8 14 12 2" xfId="22946" xr:uid="{00000000-0005-0000-0000-0000A7590000}"/>
    <cellStyle name="Total 8 14 13" xfId="22947" xr:uid="{00000000-0005-0000-0000-0000A8590000}"/>
    <cellStyle name="Total 8 14 13 2" xfId="22948" xr:uid="{00000000-0005-0000-0000-0000A9590000}"/>
    <cellStyle name="Total 8 14 14" xfId="22949" xr:uid="{00000000-0005-0000-0000-0000AA590000}"/>
    <cellStyle name="Total 8 14 14 2" xfId="22950" xr:uid="{00000000-0005-0000-0000-0000AB590000}"/>
    <cellStyle name="Total 8 14 15" xfId="22951" xr:uid="{00000000-0005-0000-0000-0000AC590000}"/>
    <cellStyle name="Total 8 14 2" xfId="22952" xr:uid="{00000000-0005-0000-0000-0000AD590000}"/>
    <cellStyle name="Total 8 14 2 2" xfId="22953" xr:uid="{00000000-0005-0000-0000-0000AE590000}"/>
    <cellStyle name="Total 8 14 3" xfId="22954" xr:uid="{00000000-0005-0000-0000-0000AF590000}"/>
    <cellStyle name="Total 8 14 3 2" xfId="22955" xr:uid="{00000000-0005-0000-0000-0000B0590000}"/>
    <cellStyle name="Total 8 14 4" xfId="22956" xr:uid="{00000000-0005-0000-0000-0000B1590000}"/>
    <cellStyle name="Total 8 14 4 2" xfId="22957" xr:uid="{00000000-0005-0000-0000-0000B2590000}"/>
    <cellStyle name="Total 8 14 5" xfId="22958" xr:uid="{00000000-0005-0000-0000-0000B3590000}"/>
    <cellStyle name="Total 8 14 5 2" xfId="22959" xr:uid="{00000000-0005-0000-0000-0000B4590000}"/>
    <cellStyle name="Total 8 14 6" xfId="22960" xr:uid="{00000000-0005-0000-0000-0000B5590000}"/>
    <cellStyle name="Total 8 14 6 2" xfId="22961" xr:uid="{00000000-0005-0000-0000-0000B6590000}"/>
    <cellStyle name="Total 8 14 7" xfId="22962" xr:uid="{00000000-0005-0000-0000-0000B7590000}"/>
    <cellStyle name="Total 8 14 7 2" xfId="22963" xr:uid="{00000000-0005-0000-0000-0000B8590000}"/>
    <cellStyle name="Total 8 14 8" xfId="22964" xr:uid="{00000000-0005-0000-0000-0000B9590000}"/>
    <cellStyle name="Total 8 14 8 2" xfId="22965" xr:uid="{00000000-0005-0000-0000-0000BA590000}"/>
    <cellStyle name="Total 8 14 9" xfId="22966" xr:uid="{00000000-0005-0000-0000-0000BB590000}"/>
    <cellStyle name="Total 8 14 9 2" xfId="22967" xr:uid="{00000000-0005-0000-0000-0000BC590000}"/>
    <cellStyle name="Total 8 15" xfId="22968" xr:uid="{00000000-0005-0000-0000-0000BD590000}"/>
    <cellStyle name="Total 8 15 2" xfId="22969" xr:uid="{00000000-0005-0000-0000-0000BE590000}"/>
    <cellStyle name="Total 8 16" xfId="22970" xr:uid="{00000000-0005-0000-0000-0000BF590000}"/>
    <cellStyle name="Total 8 16 2" xfId="22971" xr:uid="{00000000-0005-0000-0000-0000C0590000}"/>
    <cellStyle name="Total 8 17" xfId="22972" xr:uid="{00000000-0005-0000-0000-0000C1590000}"/>
    <cellStyle name="Total 8 17 2" xfId="22973" xr:uid="{00000000-0005-0000-0000-0000C2590000}"/>
    <cellStyle name="Total 8 18" xfId="22974" xr:uid="{00000000-0005-0000-0000-0000C3590000}"/>
    <cellStyle name="Total 8 18 2" xfId="22975" xr:uid="{00000000-0005-0000-0000-0000C4590000}"/>
    <cellStyle name="Total 8 19" xfId="22976" xr:uid="{00000000-0005-0000-0000-0000C5590000}"/>
    <cellStyle name="Total 8 19 2" xfId="22977" xr:uid="{00000000-0005-0000-0000-0000C6590000}"/>
    <cellStyle name="Total 8 2" xfId="22978" xr:uid="{00000000-0005-0000-0000-0000C7590000}"/>
    <cellStyle name="Total 8 2 10" xfId="22979" xr:uid="{00000000-0005-0000-0000-0000C8590000}"/>
    <cellStyle name="Total 8 2 10 10" xfId="22980" xr:uid="{00000000-0005-0000-0000-0000C9590000}"/>
    <cellStyle name="Total 8 2 10 10 2" xfId="22981" xr:uid="{00000000-0005-0000-0000-0000CA590000}"/>
    <cellStyle name="Total 8 2 10 11" xfId="22982" xr:uid="{00000000-0005-0000-0000-0000CB590000}"/>
    <cellStyle name="Total 8 2 10 11 2" xfId="22983" xr:uid="{00000000-0005-0000-0000-0000CC590000}"/>
    <cellStyle name="Total 8 2 10 12" xfId="22984" xr:uid="{00000000-0005-0000-0000-0000CD590000}"/>
    <cellStyle name="Total 8 2 10 12 2" xfId="22985" xr:uid="{00000000-0005-0000-0000-0000CE590000}"/>
    <cellStyle name="Total 8 2 10 13" xfId="22986" xr:uid="{00000000-0005-0000-0000-0000CF590000}"/>
    <cellStyle name="Total 8 2 10 13 2" xfId="22987" xr:uid="{00000000-0005-0000-0000-0000D0590000}"/>
    <cellStyle name="Total 8 2 10 14" xfId="22988" xr:uid="{00000000-0005-0000-0000-0000D1590000}"/>
    <cellStyle name="Total 8 2 10 14 2" xfId="22989" xr:uid="{00000000-0005-0000-0000-0000D2590000}"/>
    <cellStyle name="Total 8 2 10 15" xfId="22990" xr:uid="{00000000-0005-0000-0000-0000D3590000}"/>
    <cellStyle name="Total 8 2 10 15 2" xfId="22991" xr:uid="{00000000-0005-0000-0000-0000D4590000}"/>
    <cellStyle name="Total 8 2 10 16" xfId="22992" xr:uid="{00000000-0005-0000-0000-0000D5590000}"/>
    <cellStyle name="Total 8 2 10 16 2" xfId="22993" xr:uid="{00000000-0005-0000-0000-0000D6590000}"/>
    <cellStyle name="Total 8 2 10 17" xfId="22994" xr:uid="{00000000-0005-0000-0000-0000D7590000}"/>
    <cellStyle name="Total 8 2 10 17 2" xfId="22995" xr:uid="{00000000-0005-0000-0000-0000D8590000}"/>
    <cellStyle name="Total 8 2 10 18" xfId="22996" xr:uid="{00000000-0005-0000-0000-0000D9590000}"/>
    <cellStyle name="Total 8 2 10 2" xfId="22997" xr:uid="{00000000-0005-0000-0000-0000DA590000}"/>
    <cellStyle name="Total 8 2 10 2 2" xfId="22998" xr:uid="{00000000-0005-0000-0000-0000DB590000}"/>
    <cellStyle name="Total 8 2 10 3" xfId="22999" xr:uid="{00000000-0005-0000-0000-0000DC590000}"/>
    <cellStyle name="Total 8 2 10 3 2" xfId="23000" xr:uid="{00000000-0005-0000-0000-0000DD590000}"/>
    <cellStyle name="Total 8 2 10 4" xfId="23001" xr:uid="{00000000-0005-0000-0000-0000DE590000}"/>
    <cellStyle name="Total 8 2 10 4 2" xfId="23002" xr:uid="{00000000-0005-0000-0000-0000DF590000}"/>
    <cellStyle name="Total 8 2 10 5" xfId="23003" xr:uid="{00000000-0005-0000-0000-0000E0590000}"/>
    <cellStyle name="Total 8 2 10 5 2" xfId="23004" xr:uid="{00000000-0005-0000-0000-0000E1590000}"/>
    <cellStyle name="Total 8 2 10 6" xfId="23005" xr:uid="{00000000-0005-0000-0000-0000E2590000}"/>
    <cellStyle name="Total 8 2 10 6 2" xfId="23006" xr:uid="{00000000-0005-0000-0000-0000E3590000}"/>
    <cellStyle name="Total 8 2 10 7" xfId="23007" xr:uid="{00000000-0005-0000-0000-0000E4590000}"/>
    <cellStyle name="Total 8 2 10 7 2" xfId="23008" xr:uid="{00000000-0005-0000-0000-0000E5590000}"/>
    <cellStyle name="Total 8 2 10 8" xfId="23009" xr:uid="{00000000-0005-0000-0000-0000E6590000}"/>
    <cellStyle name="Total 8 2 10 8 2" xfId="23010" xr:uid="{00000000-0005-0000-0000-0000E7590000}"/>
    <cellStyle name="Total 8 2 10 9" xfId="23011" xr:uid="{00000000-0005-0000-0000-0000E8590000}"/>
    <cellStyle name="Total 8 2 10 9 2" xfId="23012" xr:uid="{00000000-0005-0000-0000-0000E9590000}"/>
    <cellStyle name="Total 8 2 11" xfId="23013" xr:uid="{00000000-0005-0000-0000-0000EA590000}"/>
    <cellStyle name="Total 8 2 11 10" xfId="23014" xr:uid="{00000000-0005-0000-0000-0000EB590000}"/>
    <cellStyle name="Total 8 2 11 10 2" xfId="23015" xr:uid="{00000000-0005-0000-0000-0000EC590000}"/>
    <cellStyle name="Total 8 2 11 11" xfId="23016" xr:uid="{00000000-0005-0000-0000-0000ED590000}"/>
    <cellStyle name="Total 8 2 11 11 2" xfId="23017" xr:uid="{00000000-0005-0000-0000-0000EE590000}"/>
    <cellStyle name="Total 8 2 11 12" xfId="23018" xr:uid="{00000000-0005-0000-0000-0000EF590000}"/>
    <cellStyle name="Total 8 2 11 12 2" xfId="23019" xr:uid="{00000000-0005-0000-0000-0000F0590000}"/>
    <cellStyle name="Total 8 2 11 13" xfId="23020" xr:uid="{00000000-0005-0000-0000-0000F1590000}"/>
    <cellStyle name="Total 8 2 11 13 2" xfId="23021" xr:uid="{00000000-0005-0000-0000-0000F2590000}"/>
    <cellStyle name="Total 8 2 11 14" xfId="23022" xr:uid="{00000000-0005-0000-0000-0000F3590000}"/>
    <cellStyle name="Total 8 2 11 14 2" xfId="23023" xr:uid="{00000000-0005-0000-0000-0000F4590000}"/>
    <cellStyle name="Total 8 2 11 15" xfId="23024" xr:uid="{00000000-0005-0000-0000-0000F5590000}"/>
    <cellStyle name="Total 8 2 11 15 2" xfId="23025" xr:uid="{00000000-0005-0000-0000-0000F6590000}"/>
    <cellStyle name="Total 8 2 11 16" xfId="23026" xr:uid="{00000000-0005-0000-0000-0000F7590000}"/>
    <cellStyle name="Total 8 2 11 2" xfId="23027" xr:uid="{00000000-0005-0000-0000-0000F8590000}"/>
    <cellStyle name="Total 8 2 11 2 2" xfId="23028" xr:uid="{00000000-0005-0000-0000-0000F9590000}"/>
    <cellStyle name="Total 8 2 11 3" xfId="23029" xr:uid="{00000000-0005-0000-0000-0000FA590000}"/>
    <cellStyle name="Total 8 2 11 3 2" xfId="23030" xr:uid="{00000000-0005-0000-0000-0000FB590000}"/>
    <cellStyle name="Total 8 2 11 4" xfId="23031" xr:uid="{00000000-0005-0000-0000-0000FC590000}"/>
    <cellStyle name="Total 8 2 11 4 2" xfId="23032" xr:uid="{00000000-0005-0000-0000-0000FD590000}"/>
    <cellStyle name="Total 8 2 11 5" xfId="23033" xr:uid="{00000000-0005-0000-0000-0000FE590000}"/>
    <cellStyle name="Total 8 2 11 5 2" xfId="23034" xr:uid="{00000000-0005-0000-0000-0000FF590000}"/>
    <cellStyle name="Total 8 2 11 6" xfId="23035" xr:uid="{00000000-0005-0000-0000-0000005A0000}"/>
    <cellStyle name="Total 8 2 11 6 2" xfId="23036" xr:uid="{00000000-0005-0000-0000-0000015A0000}"/>
    <cellStyle name="Total 8 2 11 7" xfId="23037" xr:uid="{00000000-0005-0000-0000-0000025A0000}"/>
    <cellStyle name="Total 8 2 11 7 2" xfId="23038" xr:uid="{00000000-0005-0000-0000-0000035A0000}"/>
    <cellStyle name="Total 8 2 11 8" xfId="23039" xr:uid="{00000000-0005-0000-0000-0000045A0000}"/>
    <cellStyle name="Total 8 2 11 8 2" xfId="23040" xr:uid="{00000000-0005-0000-0000-0000055A0000}"/>
    <cellStyle name="Total 8 2 11 9" xfId="23041" xr:uid="{00000000-0005-0000-0000-0000065A0000}"/>
    <cellStyle name="Total 8 2 11 9 2" xfId="23042" xr:uid="{00000000-0005-0000-0000-0000075A0000}"/>
    <cellStyle name="Total 8 2 12" xfId="23043" xr:uid="{00000000-0005-0000-0000-0000085A0000}"/>
    <cellStyle name="Total 8 2 12 10" xfId="23044" xr:uid="{00000000-0005-0000-0000-0000095A0000}"/>
    <cellStyle name="Total 8 2 12 10 2" xfId="23045" xr:uid="{00000000-0005-0000-0000-00000A5A0000}"/>
    <cellStyle name="Total 8 2 12 11" xfId="23046" xr:uid="{00000000-0005-0000-0000-00000B5A0000}"/>
    <cellStyle name="Total 8 2 12 11 2" xfId="23047" xr:uid="{00000000-0005-0000-0000-00000C5A0000}"/>
    <cellStyle name="Total 8 2 12 12" xfId="23048" xr:uid="{00000000-0005-0000-0000-00000D5A0000}"/>
    <cellStyle name="Total 8 2 12 12 2" xfId="23049" xr:uid="{00000000-0005-0000-0000-00000E5A0000}"/>
    <cellStyle name="Total 8 2 12 13" xfId="23050" xr:uid="{00000000-0005-0000-0000-00000F5A0000}"/>
    <cellStyle name="Total 8 2 12 13 2" xfId="23051" xr:uid="{00000000-0005-0000-0000-0000105A0000}"/>
    <cellStyle name="Total 8 2 12 14" xfId="23052" xr:uid="{00000000-0005-0000-0000-0000115A0000}"/>
    <cellStyle name="Total 8 2 12 14 2" xfId="23053" xr:uid="{00000000-0005-0000-0000-0000125A0000}"/>
    <cellStyle name="Total 8 2 12 15" xfId="23054" xr:uid="{00000000-0005-0000-0000-0000135A0000}"/>
    <cellStyle name="Total 8 2 12 15 2" xfId="23055" xr:uid="{00000000-0005-0000-0000-0000145A0000}"/>
    <cellStyle name="Total 8 2 12 16" xfId="23056" xr:uid="{00000000-0005-0000-0000-0000155A0000}"/>
    <cellStyle name="Total 8 2 12 2" xfId="23057" xr:uid="{00000000-0005-0000-0000-0000165A0000}"/>
    <cellStyle name="Total 8 2 12 2 2" xfId="23058" xr:uid="{00000000-0005-0000-0000-0000175A0000}"/>
    <cellStyle name="Total 8 2 12 3" xfId="23059" xr:uid="{00000000-0005-0000-0000-0000185A0000}"/>
    <cellStyle name="Total 8 2 12 3 2" xfId="23060" xr:uid="{00000000-0005-0000-0000-0000195A0000}"/>
    <cellStyle name="Total 8 2 12 4" xfId="23061" xr:uid="{00000000-0005-0000-0000-00001A5A0000}"/>
    <cellStyle name="Total 8 2 12 4 2" xfId="23062" xr:uid="{00000000-0005-0000-0000-00001B5A0000}"/>
    <cellStyle name="Total 8 2 12 5" xfId="23063" xr:uid="{00000000-0005-0000-0000-00001C5A0000}"/>
    <cellStyle name="Total 8 2 12 5 2" xfId="23064" xr:uid="{00000000-0005-0000-0000-00001D5A0000}"/>
    <cellStyle name="Total 8 2 12 6" xfId="23065" xr:uid="{00000000-0005-0000-0000-00001E5A0000}"/>
    <cellStyle name="Total 8 2 12 6 2" xfId="23066" xr:uid="{00000000-0005-0000-0000-00001F5A0000}"/>
    <cellStyle name="Total 8 2 12 7" xfId="23067" xr:uid="{00000000-0005-0000-0000-0000205A0000}"/>
    <cellStyle name="Total 8 2 12 7 2" xfId="23068" xr:uid="{00000000-0005-0000-0000-0000215A0000}"/>
    <cellStyle name="Total 8 2 12 8" xfId="23069" xr:uid="{00000000-0005-0000-0000-0000225A0000}"/>
    <cellStyle name="Total 8 2 12 8 2" xfId="23070" xr:uid="{00000000-0005-0000-0000-0000235A0000}"/>
    <cellStyle name="Total 8 2 12 9" xfId="23071" xr:uid="{00000000-0005-0000-0000-0000245A0000}"/>
    <cellStyle name="Total 8 2 12 9 2" xfId="23072" xr:uid="{00000000-0005-0000-0000-0000255A0000}"/>
    <cellStyle name="Total 8 2 13" xfId="23073" xr:uid="{00000000-0005-0000-0000-0000265A0000}"/>
    <cellStyle name="Total 8 2 13 10" xfId="23074" xr:uid="{00000000-0005-0000-0000-0000275A0000}"/>
    <cellStyle name="Total 8 2 13 10 2" xfId="23075" xr:uid="{00000000-0005-0000-0000-0000285A0000}"/>
    <cellStyle name="Total 8 2 13 11" xfId="23076" xr:uid="{00000000-0005-0000-0000-0000295A0000}"/>
    <cellStyle name="Total 8 2 13 11 2" xfId="23077" xr:uid="{00000000-0005-0000-0000-00002A5A0000}"/>
    <cellStyle name="Total 8 2 13 12" xfId="23078" xr:uid="{00000000-0005-0000-0000-00002B5A0000}"/>
    <cellStyle name="Total 8 2 13 12 2" xfId="23079" xr:uid="{00000000-0005-0000-0000-00002C5A0000}"/>
    <cellStyle name="Total 8 2 13 13" xfId="23080" xr:uid="{00000000-0005-0000-0000-00002D5A0000}"/>
    <cellStyle name="Total 8 2 13 13 2" xfId="23081" xr:uid="{00000000-0005-0000-0000-00002E5A0000}"/>
    <cellStyle name="Total 8 2 13 14" xfId="23082" xr:uid="{00000000-0005-0000-0000-00002F5A0000}"/>
    <cellStyle name="Total 8 2 13 14 2" xfId="23083" xr:uid="{00000000-0005-0000-0000-0000305A0000}"/>
    <cellStyle name="Total 8 2 13 15" xfId="23084" xr:uid="{00000000-0005-0000-0000-0000315A0000}"/>
    <cellStyle name="Total 8 2 13 2" xfId="23085" xr:uid="{00000000-0005-0000-0000-0000325A0000}"/>
    <cellStyle name="Total 8 2 13 2 2" xfId="23086" xr:uid="{00000000-0005-0000-0000-0000335A0000}"/>
    <cellStyle name="Total 8 2 13 3" xfId="23087" xr:uid="{00000000-0005-0000-0000-0000345A0000}"/>
    <cellStyle name="Total 8 2 13 3 2" xfId="23088" xr:uid="{00000000-0005-0000-0000-0000355A0000}"/>
    <cellStyle name="Total 8 2 13 4" xfId="23089" xr:uid="{00000000-0005-0000-0000-0000365A0000}"/>
    <cellStyle name="Total 8 2 13 4 2" xfId="23090" xr:uid="{00000000-0005-0000-0000-0000375A0000}"/>
    <cellStyle name="Total 8 2 13 5" xfId="23091" xr:uid="{00000000-0005-0000-0000-0000385A0000}"/>
    <cellStyle name="Total 8 2 13 5 2" xfId="23092" xr:uid="{00000000-0005-0000-0000-0000395A0000}"/>
    <cellStyle name="Total 8 2 13 6" xfId="23093" xr:uid="{00000000-0005-0000-0000-00003A5A0000}"/>
    <cellStyle name="Total 8 2 13 6 2" xfId="23094" xr:uid="{00000000-0005-0000-0000-00003B5A0000}"/>
    <cellStyle name="Total 8 2 13 7" xfId="23095" xr:uid="{00000000-0005-0000-0000-00003C5A0000}"/>
    <cellStyle name="Total 8 2 13 7 2" xfId="23096" xr:uid="{00000000-0005-0000-0000-00003D5A0000}"/>
    <cellStyle name="Total 8 2 13 8" xfId="23097" xr:uid="{00000000-0005-0000-0000-00003E5A0000}"/>
    <cellStyle name="Total 8 2 13 8 2" xfId="23098" xr:uid="{00000000-0005-0000-0000-00003F5A0000}"/>
    <cellStyle name="Total 8 2 13 9" xfId="23099" xr:uid="{00000000-0005-0000-0000-0000405A0000}"/>
    <cellStyle name="Total 8 2 13 9 2" xfId="23100" xr:uid="{00000000-0005-0000-0000-0000415A0000}"/>
    <cellStyle name="Total 8 2 14" xfId="23101" xr:uid="{00000000-0005-0000-0000-0000425A0000}"/>
    <cellStyle name="Total 8 2 14 2" xfId="23102" xr:uid="{00000000-0005-0000-0000-0000435A0000}"/>
    <cellStyle name="Total 8 2 15" xfId="23103" xr:uid="{00000000-0005-0000-0000-0000445A0000}"/>
    <cellStyle name="Total 8 2 15 2" xfId="23104" xr:uid="{00000000-0005-0000-0000-0000455A0000}"/>
    <cellStyle name="Total 8 2 16" xfId="23105" xr:uid="{00000000-0005-0000-0000-0000465A0000}"/>
    <cellStyle name="Total 8 2 16 2" xfId="23106" xr:uid="{00000000-0005-0000-0000-0000475A0000}"/>
    <cellStyle name="Total 8 2 17" xfId="23107" xr:uid="{00000000-0005-0000-0000-0000485A0000}"/>
    <cellStyle name="Total 8 2 17 2" xfId="23108" xr:uid="{00000000-0005-0000-0000-0000495A0000}"/>
    <cellStyle name="Total 8 2 18" xfId="23109" xr:uid="{00000000-0005-0000-0000-00004A5A0000}"/>
    <cellStyle name="Total 8 2 18 2" xfId="23110" xr:uid="{00000000-0005-0000-0000-00004B5A0000}"/>
    <cellStyle name="Total 8 2 19" xfId="23111" xr:uid="{00000000-0005-0000-0000-00004C5A0000}"/>
    <cellStyle name="Total 8 2 19 2" xfId="23112" xr:uid="{00000000-0005-0000-0000-00004D5A0000}"/>
    <cellStyle name="Total 8 2 2" xfId="23113" xr:uid="{00000000-0005-0000-0000-00004E5A0000}"/>
    <cellStyle name="Total 8 2 2 10" xfId="23114" xr:uid="{00000000-0005-0000-0000-00004F5A0000}"/>
    <cellStyle name="Total 8 2 2 10 2" xfId="23115" xr:uid="{00000000-0005-0000-0000-0000505A0000}"/>
    <cellStyle name="Total 8 2 2 11" xfId="23116" xr:uid="{00000000-0005-0000-0000-0000515A0000}"/>
    <cellStyle name="Total 8 2 2 11 2" xfId="23117" xr:uid="{00000000-0005-0000-0000-0000525A0000}"/>
    <cellStyle name="Total 8 2 2 12" xfId="23118" xr:uid="{00000000-0005-0000-0000-0000535A0000}"/>
    <cellStyle name="Total 8 2 2 12 2" xfId="23119" xr:uid="{00000000-0005-0000-0000-0000545A0000}"/>
    <cellStyle name="Total 8 2 2 13" xfId="23120" xr:uid="{00000000-0005-0000-0000-0000555A0000}"/>
    <cellStyle name="Total 8 2 2 13 2" xfId="23121" xr:uid="{00000000-0005-0000-0000-0000565A0000}"/>
    <cellStyle name="Total 8 2 2 14" xfId="23122" xr:uid="{00000000-0005-0000-0000-0000575A0000}"/>
    <cellStyle name="Total 8 2 2 14 2" xfId="23123" xr:uid="{00000000-0005-0000-0000-0000585A0000}"/>
    <cellStyle name="Total 8 2 2 15" xfId="23124" xr:uid="{00000000-0005-0000-0000-0000595A0000}"/>
    <cellStyle name="Total 8 2 2 15 2" xfId="23125" xr:uid="{00000000-0005-0000-0000-00005A5A0000}"/>
    <cellStyle name="Total 8 2 2 16" xfId="23126" xr:uid="{00000000-0005-0000-0000-00005B5A0000}"/>
    <cellStyle name="Total 8 2 2 16 2" xfId="23127" xr:uid="{00000000-0005-0000-0000-00005C5A0000}"/>
    <cellStyle name="Total 8 2 2 17" xfId="23128" xr:uid="{00000000-0005-0000-0000-00005D5A0000}"/>
    <cellStyle name="Total 8 2 2 17 2" xfId="23129" xr:uid="{00000000-0005-0000-0000-00005E5A0000}"/>
    <cellStyle name="Total 8 2 2 18" xfId="23130" xr:uid="{00000000-0005-0000-0000-00005F5A0000}"/>
    <cellStyle name="Total 8 2 2 18 2" xfId="23131" xr:uid="{00000000-0005-0000-0000-0000605A0000}"/>
    <cellStyle name="Total 8 2 2 19" xfId="23132" xr:uid="{00000000-0005-0000-0000-0000615A0000}"/>
    <cellStyle name="Total 8 2 2 19 2" xfId="23133" xr:uid="{00000000-0005-0000-0000-0000625A0000}"/>
    <cellStyle name="Total 8 2 2 2" xfId="23134" xr:uid="{00000000-0005-0000-0000-0000635A0000}"/>
    <cellStyle name="Total 8 2 2 2 10" xfId="23135" xr:uid="{00000000-0005-0000-0000-0000645A0000}"/>
    <cellStyle name="Total 8 2 2 2 10 2" xfId="23136" xr:uid="{00000000-0005-0000-0000-0000655A0000}"/>
    <cellStyle name="Total 8 2 2 2 11" xfId="23137" xr:uid="{00000000-0005-0000-0000-0000665A0000}"/>
    <cellStyle name="Total 8 2 2 2 11 2" xfId="23138" xr:uid="{00000000-0005-0000-0000-0000675A0000}"/>
    <cellStyle name="Total 8 2 2 2 12" xfId="23139" xr:uid="{00000000-0005-0000-0000-0000685A0000}"/>
    <cellStyle name="Total 8 2 2 2 12 2" xfId="23140" xr:uid="{00000000-0005-0000-0000-0000695A0000}"/>
    <cellStyle name="Total 8 2 2 2 13" xfId="23141" xr:uid="{00000000-0005-0000-0000-00006A5A0000}"/>
    <cellStyle name="Total 8 2 2 2 13 2" xfId="23142" xr:uid="{00000000-0005-0000-0000-00006B5A0000}"/>
    <cellStyle name="Total 8 2 2 2 14" xfId="23143" xr:uid="{00000000-0005-0000-0000-00006C5A0000}"/>
    <cellStyle name="Total 8 2 2 2 14 2" xfId="23144" xr:uid="{00000000-0005-0000-0000-00006D5A0000}"/>
    <cellStyle name="Total 8 2 2 2 15" xfId="23145" xr:uid="{00000000-0005-0000-0000-00006E5A0000}"/>
    <cellStyle name="Total 8 2 2 2 15 2" xfId="23146" xr:uid="{00000000-0005-0000-0000-00006F5A0000}"/>
    <cellStyle name="Total 8 2 2 2 16" xfId="23147" xr:uid="{00000000-0005-0000-0000-0000705A0000}"/>
    <cellStyle name="Total 8 2 2 2 16 2" xfId="23148" xr:uid="{00000000-0005-0000-0000-0000715A0000}"/>
    <cellStyle name="Total 8 2 2 2 17" xfId="23149" xr:uid="{00000000-0005-0000-0000-0000725A0000}"/>
    <cellStyle name="Total 8 2 2 2 17 2" xfId="23150" xr:uid="{00000000-0005-0000-0000-0000735A0000}"/>
    <cellStyle name="Total 8 2 2 2 18" xfId="23151" xr:uid="{00000000-0005-0000-0000-0000745A0000}"/>
    <cellStyle name="Total 8 2 2 2 18 2" xfId="23152" xr:uid="{00000000-0005-0000-0000-0000755A0000}"/>
    <cellStyle name="Total 8 2 2 2 19" xfId="23153" xr:uid="{00000000-0005-0000-0000-0000765A0000}"/>
    <cellStyle name="Total 8 2 2 2 2" xfId="23154" xr:uid="{00000000-0005-0000-0000-0000775A0000}"/>
    <cellStyle name="Total 8 2 2 2 2 2" xfId="23155" xr:uid="{00000000-0005-0000-0000-0000785A0000}"/>
    <cellStyle name="Total 8 2 2 2 3" xfId="23156" xr:uid="{00000000-0005-0000-0000-0000795A0000}"/>
    <cellStyle name="Total 8 2 2 2 3 2" xfId="23157" xr:uid="{00000000-0005-0000-0000-00007A5A0000}"/>
    <cellStyle name="Total 8 2 2 2 4" xfId="23158" xr:uid="{00000000-0005-0000-0000-00007B5A0000}"/>
    <cellStyle name="Total 8 2 2 2 4 2" xfId="23159" xr:uid="{00000000-0005-0000-0000-00007C5A0000}"/>
    <cellStyle name="Total 8 2 2 2 5" xfId="23160" xr:uid="{00000000-0005-0000-0000-00007D5A0000}"/>
    <cellStyle name="Total 8 2 2 2 5 2" xfId="23161" xr:uid="{00000000-0005-0000-0000-00007E5A0000}"/>
    <cellStyle name="Total 8 2 2 2 6" xfId="23162" xr:uid="{00000000-0005-0000-0000-00007F5A0000}"/>
    <cellStyle name="Total 8 2 2 2 6 2" xfId="23163" xr:uid="{00000000-0005-0000-0000-0000805A0000}"/>
    <cellStyle name="Total 8 2 2 2 7" xfId="23164" xr:uid="{00000000-0005-0000-0000-0000815A0000}"/>
    <cellStyle name="Total 8 2 2 2 7 2" xfId="23165" xr:uid="{00000000-0005-0000-0000-0000825A0000}"/>
    <cellStyle name="Total 8 2 2 2 8" xfId="23166" xr:uid="{00000000-0005-0000-0000-0000835A0000}"/>
    <cellStyle name="Total 8 2 2 2 8 2" xfId="23167" xr:uid="{00000000-0005-0000-0000-0000845A0000}"/>
    <cellStyle name="Total 8 2 2 2 9" xfId="23168" xr:uid="{00000000-0005-0000-0000-0000855A0000}"/>
    <cellStyle name="Total 8 2 2 2 9 2" xfId="23169" xr:uid="{00000000-0005-0000-0000-0000865A0000}"/>
    <cellStyle name="Total 8 2 2 20" xfId="23170" xr:uid="{00000000-0005-0000-0000-0000875A0000}"/>
    <cellStyle name="Total 8 2 2 3" xfId="23171" xr:uid="{00000000-0005-0000-0000-0000885A0000}"/>
    <cellStyle name="Total 8 2 2 3 10" xfId="23172" xr:uid="{00000000-0005-0000-0000-0000895A0000}"/>
    <cellStyle name="Total 8 2 2 3 10 2" xfId="23173" xr:uid="{00000000-0005-0000-0000-00008A5A0000}"/>
    <cellStyle name="Total 8 2 2 3 11" xfId="23174" xr:uid="{00000000-0005-0000-0000-00008B5A0000}"/>
    <cellStyle name="Total 8 2 2 3 11 2" xfId="23175" xr:uid="{00000000-0005-0000-0000-00008C5A0000}"/>
    <cellStyle name="Total 8 2 2 3 12" xfId="23176" xr:uid="{00000000-0005-0000-0000-00008D5A0000}"/>
    <cellStyle name="Total 8 2 2 3 12 2" xfId="23177" xr:uid="{00000000-0005-0000-0000-00008E5A0000}"/>
    <cellStyle name="Total 8 2 2 3 13" xfId="23178" xr:uid="{00000000-0005-0000-0000-00008F5A0000}"/>
    <cellStyle name="Total 8 2 2 3 13 2" xfId="23179" xr:uid="{00000000-0005-0000-0000-0000905A0000}"/>
    <cellStyle name="Total 8 2 2 3 14" xfId="23180" xr:uid="{00000000-0005-0000-0000-0000915A0000}"/>
    <cellStyle name="Total 8 2 2 3 14 2" xfId="23181" xr:uid="{00000000-0005-0000-0000-0000925A0000}"/>
    <cellStyle name="Total 8 2 2 3 15" xfId="23182" xr:uid="{00000000-0005-0000-0000-0000935A0000}"/>
    <cellStyle name="Total 8 2 2 3 15 2" xfId="23183" xr:uid="{00000000-0005-0000-0000-0000945A0000}"/>
    <cellStyle name="Total 8 2 2 3 16" xfId="23184" xr:uid="{00000000-0005-0000-0000-0000955A0000}"/>
    <cellStyle name="Total 8 2 2 3 16 2" xfId="23185" xr:uid="{00000000-0005-0000-0000-0000965A0000}"/>
    <cellStyle name="Total 8 2 2 3 17" xfId="23186" xr:uid="{00000000-0005-0000-0000-0000975A0000}"/>
    <cellStyle name="Total 8 2 2 3 17 2" xfId="23187" xr:uid="{00000000-0005-0000-0000-0000985A0000}"/>
    <cellStyle name="Total 8 2 2 3 18" xfId="23188" xr:uid="{00000000-0005-0000-0000-0000995A0000}"/>
    <cellStyle name="Total 8 2 2 3 18 2" xfId="23189" xr:uid="{00000000-0005-0000-0000-00009A5A0000}"/>
    <cellStyle name="Total 8 2 2 3 19" xfId="23190" xr:uid="{00000000-0005-0000-0000-00009B5A0000}"/>
    <cellStyle name="Total 8 2 2 3 2" xfId="23191" xr:uid="{00000000-0005-0000-0000-00009C5A0000}"/>
    <cellStyle name="Total 8 2 2 3 2 2" xfId="23192" xr:uid="{00000000-0005-0000-0000-00009D5A0000}"/>
    <cellStyle name="Total 8 2 2 3 3" xfId="23193" xr:uid="{00000000-0005-0000-0000-00009E5A0000}"/>
    <cellStyle name="Total 8 2 2 3 3 2" xfId="23194" xr:uid="{00000000-0005-0000-0000-00009F5A0000}"/>
    <cellStyle name="Total 8 2 2 3 4" xfId="23195" xr:uid="{00000000-0005-0000-0000-0000A05A0000}"/>
    <cellStyle name="Total 8 2 2 3 4 2" xfId="23196" xr:uid="{00000000-0005-0000-0000-0000A15A0000}"/>
    <cellStyle name="Total 8 2 2 3 5" xfId="23197" xr:uid="{00000000-0005-0000-0000-0000A25A0000}"/>
    <cellStyle name="Total 8 2 2 3 5 2" xfId="23198" xr:uid="{00000000-0005-0000-0000-0000A35A0000}"/>
    <cellStyle name="Total 8 2 2 3 6" xfId="23199" xr:uid="{00000000-0005-0000-0000-0000A45A0000}"/>
    <cellStyle name="Total 8 2 2 3 6 2" xfId="23200" xr:uid="{00000000-0005-0000-0000-0000A55A0000}"/>
    <cellStyle name="Total 8 2 2 3 7" xfId="23201" xr:uid="{00000000-0005-0000-0000-0000A65A0000}"/>
    <cellStyle name="Total 8 2 2 3 7 2" xfId="23202" xr:uid="{00000000-0005-0000-0000-0000A75A0000}"/>
    <cellStyle name="Total 8 2 2 3 8" xfId="23203" xr:uid="{00000000-0005-0000-0000-0000A85A0000}"/>
    <cellStyle name="Total 8 2 2 3 8 2" xfId="23204" xr:uid="{00000000-0005-0000-0000-0000A95A0000}"/>
    <cellStyle name="Total 8 2 2 3 9" xfId="23205" xr:uid="{00000000-0005-0000-0000-0000AA5A0000}"/>
    <cellStyle name="Total 8 2 2 3 9 2" xfId="23206" xr:uid="{00000000-0005-0000-0000-0000AB5A0000}"/>
    <cellStyle name="Total 8 2 2 4" xfId="23207" xr:uid="{00000000-0005-0000-0000-0000AC5A0000}"/>
    <cellStyle name="Total 8 2 2 4 10" xfId="23208" xr:uid="{00000000-0005-0000-0000-0000AD5A0000}"/>
    <cellStyle name="Total 8 2 2 4 10 2" xfId="23209" xr:uid="{00000000-0005-0000-0000-0000AE5A0000}"/>
    <cellStyle name="Total 8 2 2 4 11" xfId="23210" xr:uid="{00000000-0005-0000-0000-0000AF5A0000}"/>
    <cellStyle name="Total 8 2 2 4 11 2" xfId="23211" xr:uid="{00000000-0005-0000-0000-0000B05A0000}"/>
    <cellStyle name="Total 8 2 2 4 12" xfId="23212" xr:uid="{00000000-0005-0000-0000-0000B15A0000}"/>
    <cellStyle name="Total 8 2 2 4 12 2" xfId="23213" xr:uid="{00000000-0005-0000-0000-0000B25A0000}"/>
    <cellStyle name="Total 8 2 2 4 13" xfId="23214" xr:uid="{00000000-0005-0000-0000-0000B35A0000}"/>
    <cellStyle name="Total 8 2 2 4 13 2" xfId="23215" xr:uid="{00000000-0005-0000-0000-0000B45A0000}"/>
    <cellStyle name="Total 8 2 2 4 14" xfId="23216" xr:uid="{00000000-0005-0000-0000-0000B55A0000}"/>
    <cellStyle name="Total 8 2 2 4 14 2" xfId="23217" xr:uid="{00000000-0005-0000-0000-0000B65A0000}"/>
    <cellStyle name="Total 8 2 2 4 15" xfId="23218" xr:uid="{00000000-0005-0000-0000-0000B75A0000}"/>
    <cellStyle name="Total 8 2 2 4 15 2" xfId="23219" xr:uid="{00000000-0005-0000-0000-0000B85A0000}"/>
    <cellStyle name="Total 8 2 2 4 16" xfId="23220" xr:uid="{00000000-0005-0000-0000-0000B95A0000}"/>
    <cellStyle name="Total 8 2 2 4 2" xfId="23221" xr:uid="{00000000-0005-0000-0000-0000BA5A0000}"/>
    <cellStyle name="Total 8 2 2 4 2 2" xfId="23222" xr:uid="{00000000-0005-0000-0000-0000BB5A0000}"/>
    <cellStyle name="Total 8 2 2 4 3" xfId="23223" xr:uid="{00000000-0005-0000-0000-0000BC5A0000}"/>
    <cellStyle name="Total 8 2 2 4 3 2" xfId="23224" xr:uid="{00000000-0005-0000-0000-0000BD5A0000}"/>
    <cellStyle name="Total 8 2 2 4 4" xfId="23225" xr:uid="{00000000-0005-0000-0000-0000BE5A0000}"/>
    <cellStyle name="Total 8 2 2 4 4 2" xfId="23226" xr:uid="{00000000-0005-0000-0000-0000BF5A0000}"/>
    <cellStyle name="Total 8 2 2 4 5" xfId="23227" xr:uid="{00000000-0005-0000-0000-0000C05A0000}"/>
    <cellStyle name="Total 8 2 2 4 5 2" xfId="23228" xr:uid="{00000000-0005-0000-0000-0000C15A0000}"/>
    <cellStyle name="Total 8 2 2 4 6" xfId="23229" xr:uid="{00000000-0005-0000-0000-0000C25A0000}"/>
    <cellStyle name="Total 8 2 2 4 6 2" xfId="23230" xr:uid="{00000000-0005-0000-0000-0000C35A0000}"/>
    <cellStyle name="Total 8 2 2 4 7" xfId="23231" xr:uid="{00000000-0005-0000-0000-0000C45A0000}"/>
    <cellStyle name="Total 8 2 2 4 7 2" xfId="23232" xr:uid="{00000000-0005-0000-0000-0000C55A0000}"/>
    <cellStyle name="Total 8 2 2 4 8" xfId="23233" xr:uid="{00000000-0005-0000-0000-0000C65A0000}"/>
    <cellStyle name="Total 8 2 2 4 8 2" xfId="23234" xr:uid="{00000000-0005-0000-0000-0000C75A0000}"/>
    <cellStyle name="Total 8 2 2 4 9" xfId="23235" xr:uid="{00000000-0005-0000-0000-0000C85A0000}"/>
    <cellStyle name="Total 8 2 2 4 9 2" xfId="23236" xr:uid="{00000000-0005-0000-0000-0000C95A0000}"/>
    <cellStyle name="Total 8 2 2 5" xfId="23237" xr:uid="{00000000-0005-0000-0000-0000CA5A0000}"/>
    <cellStyle name="Total 8 2 2 5 10" xfId="23238" xr:uid="{00000000-0005-0000-0000-0000CB5A0000}"/>
    <cellStyle name="Total 8 2 2 5 10 2" xfId="23239" xr:uid="{00000000-0005-0000-0000-0000CC5A0000}"/>
    <cellStyle name="Total 8 2 2 5 11" xfId="23240" xr:uid="{00000000-0005-0000-0000-0000CD5A0000}"/>
    <cellStyle name="Total 8 2 2 5 11 2" xfId="23241" xr:uid="{00000000-0005-0000-0000-0000CE5A0000}"/>
    <cellStyle name="Total 8 2 2 5 12" xfId="23242" xr:uid="{00000000-0005-0000-0000-0000CF5A0000}"/>
    <cellStyle name="Total 8 2 2 5 12 2" xfId="23243" xr:uid="{00000000-0005-0000-0000-0000D05A0000}"/>
    <cellStyle name="Total 8 2 2 5 13" xfId="23244" xr:uid="{00000000-0005-0000-0000-0000D15A0000}"/>
    <cellStyle name="Total 8 2 2 5 13 2" xfId="23245" xr:uid="{00000000-0005-0000-0000-0000D25A0000}"/>
    <cellStyle name="Total 8 2 2 5 14" xfId="23246" xr:uid="{00000000-0005-0000-0000-0000D35A0000}"/>
    <cellStyle name="Total 8 2 2 5 14 2" xfId="23247" xr:uid="{00000000-0005-0000-0000-0000D45A0000}"/>
    <cellStyle name="Total 8 2 2 5 15" xfId="23248" xr:uid="{00000000-0005-0000-0000-0000D55A0000}"/>
    <cellStyle name="Total 8 2 2 5 15 2" xfId="23249" xr:uid="{00000000-0005-0000-0000-0000D65A0000}"/>
    <cellStyle name="Total 8 2 2 5 16" xfId="23250" xr:uid="{00000000-0005-0000-0000-0000D75A0000}"/>
    <cellStyle name="Total 8 2 2 5 2" xfId="23251" xr:uid="{00000000-0005-0000-0000-0000D85A0000}"/>
    <cellStyle name="Total 8 2 2 5 2 2" xfId="23252" xr:uid="{00000000-0005-0000-0000-0000D95A0000}"/>
    <cellStyle name="Total 8 2 2 5 3" xfId="23253" xr:uid="{00000000-0005-0000-0000-0000DA5A0000}"/>
    <cellStyle name="Total 8 2 2 5 3 2" xfId="23254" xr:uid="{00000000-0005-0000-0000-0000DB5A0000}"/>
    <cellStyle name="Total 8 2 2 5 4" xfId="23255" xr:uid="{00000000-0005-0000-0000-0000DC5A0000}"/>
    <cellStyle name="Total 8 2 2 5 4 2" xfId="23256" xr:uid="{00000000-0005-0000-0000-0000DD5A0000}"/>
    <cellStyle name="Total 8 2 2 5 5" xfId="23257" xr:uid="{00000000-0005-0000-0000-0000DE5A0000}"/>
    <cellStyle name="Total 8 2 2 5 5 2" xfId="23258" xr:uid="{00000000-0005-0000-0000-0000DF5A0000}"/>
    <cellStyle name="Total 8 2 2 5 6" xfId="23259" xr:uid="{00000000-0005-0000-0000-0000E05A0000}"/>
    <cellStyle name="Total 8 2 2 5 6 2" xfId="23260" xr:uid="{00000000-0005-0000-0000-0000E15A0000}"/>
    <cellStyle name="Total 8 2 2 5 7" xfId="23261" xr:uid="{00000000-0005-0000-0000-0000E25A0000}"/>
    <cellStyle name="Total 8 2 2 5 7 2" xfId="23262" xr:uid="{00000000-0005-0000-0000-0000E35A0000}"/>
    <cellStyle name="Total 8 2 2 5 8" xfId="23263" xr:uid="{00000000-0005-0000-0000-0000E45A0000}"/>
    <cellStyle name="Total 8 2 2 5 8 2" xfId="23264" xr:uid="{00000000-0005-0000-0000-0000E55A0000}"/>
    <cellStyle name="Total 8 2 2 5 9" xfId="23265" xr:uid="{00000000-0005-0000-0000-0000E65A0000}"/>
    <cellStyle name="Total 8 2 2 5 9 2" xfId="23266" xr:uid="{00000000-0005-0000-0000-0000E75A0000}"/>
    <cellStyle name="Total 8 2 2 6" xfId="23267" xr:uid="{00000000-0005-0000-0000-0000E85A0000}"/>
    <cellStyle name="Total 8 2 2 6 10" xfId="23268" xr:uid="{00000000-0005-0000-0000-0000E95A0000}"/>
    <cellStyle name="Total 8 2 2 6 10 2" xfId="23269" xr:uid="{00000000-0005-0000-0000-0000EA5A0000}"/>
    <cellStyle name="Total 8 2 2 6 11" xfId="23270" xr:uid="{00000000-0005-0000-0000-0000EB5A0000}"/>
    <cellStyle name="Total 8 2 2 6 11 2" xfId="23271" xr:uid="{00000000-0005-0000-0000-0000EC5A0000}"/>
    <cellStyle name="Total 8 2 2 6 12" xfId="23272" xr:uid="{00000000-0005-0000-0000-0000ED5A0000}"/>
    <cellStyle name="Total 8 2 2 6 12 2" xfId="23273" xr:uid="{00000000-0005-0000-0000-0000EE5A0000}"/>
    <cellStyle name="Total 8 2 2 6 13" xfId="23274" xr:uid="{00000000-0005-0000-0000-0000EF5A0000}"/>
    <cellStyle name="Total 8 2 2 6 13 2" xfId="23275" xr:uid="{00000000-0005-0000-0000-0000F05A0000}"/>
    <cellStyle name="Total 8 2 2 6 14" xfId="23276" xr:uid="{00000000-0005-0000-0000-0000F15A0000}"/>
    <cellStyle name="Total 8 2 2 6 14 2" xfId="23277" xr:uid="{00000000-0005-0000-0000-0000F25A0000}"/>
    <cellStyle name="Total 8 2 2 6 15" xfId="23278" xr:uid="{00000000-0005-0000-0000-0000F35A0000}"/>
    <cellStyle name="Total 8 2 2 6 2" xfId="23279" xr:uid="{00000000-0005-0000-0000-0000F45A0000}"/>
    <cellStyle name="Total 8 2 2 6 2 2" xfId="23280" xr:uid="{00000000-0005-0000-0000-0000F55A0000}"/>
    <cellStyle name="Total 8 2 2 6 3" xfId="23281" xr:uid="{00000000-0005-0000-0000-0000F65A0000}"/>
    <cellStyle name="Total 8 2 2 6 3 2" xfId="23282" xr:uid="{00000000-0005-0000-0000-0000F75A0000}"/>
    <cellStyle name="Total 8 2 2 6 4" xfId="23283" xr:uid="{00000000-0005-0000-0000-0000F85A0000}"/>
    <cellStyle name="Total 8 2 2 6 4 2" xfId="23284" xr:uid="{00000000-0005-0000-0000-0000F95A0000}"/>
    <cellStyle name="Total 8 2 2 6 5" xfId="23285" xr:uid="{00000000-0005-0000-0000-0000FA5A0000}"/>
    <cellStyle name="Total 8 2 2 6 5 2" xfId="23286" xr:uid="{00000000-0005-0000-0000-0000FB5A0000}"/>
    <cellStyle name="Total 8 2 2 6 6" xfId="23287" xr:uid="{00000000-0005-0000-0000-0000FC5A0000}"/>
    <cellStyle name="Total 8 2 2 6 6 2" xfId="23288" xr:uid="{00000000-0005-0000-0000-0000FD5A0000}"/>
    <cellStyle name="Total 8 2 2 6 7" xfId="23289" xr:uid="{00000000-0005-0000-0000-0000FE5A0000}"/>
    <cellStyle name="Total 8 2 2 6 7 2" xfId="23290" xr:uid="{00000000-0005-0000-0000-0000FF5A0000}"/>
    <cellStyle name="Total 8 2 2 6 8" xfId="23291" xr:uid="{00000000-0005-0000-0000-0000005B0000}"/>
    <cellStyle name="Total 8 2 2 6 8 2" xfId="23292" xr:uid="{00000000-0005-0000-0000-0000015B0000}"/>
    <cellStyle name="Total 8 2 2 6 9" xfId="23293" xr:uid="{00000000-0005-0000-0000-0000025B0000}"/>
    <cellStyle name="Total 8 2 2 6 9 2" xfId="23294" xr:uid="{00000000-0005-0000-0000-0000035B0000}"/>
    <cellStyle name="Total 8 2 2 7" xfId="23295" xr:uid="{00000000-0005-0000-0000-0000045B0000}"/>
    <cellStyle name="Total 8 2 2 7 2" xfId="23296" xr:uid="{00000000-0005-0000-0000-0000055B0000}"/>
    <cellStyle name="Total 8 2 2 8" xfId="23297" xr:uid="{00000000-0005-0000-0000-0000065B0000}"/>
    <cellStyle name="Total 8 2 2 8 2" xfId="23298" xr:uid="{00000000-0005-0000-0000-0000075B0000}"/>
    <cellStyle name="Total 8 2 2 9" xfId="23299" xr:uid="{00000000-0005-0000-0000-0000085B0000}"/>
    <cellStyle name="Total 8 2 2 9 2" xfId="23300" xr:uid="{00000000-0005-0000-0000-0000095B0000}"/>
    <cellStyle name="Total 8 2 20" xfId="23301" xr:uid="{00000000-0005-0000-0000-00000A5B0000}"/>
    <cellStyle name="Total 8 2 20 2" xfId="23302" xr:uid="{00000000-0005-0000-0000-00000B5B0000}"/>
    <cellStyle name="Total 8 2 21" xfId="23303" xr:uid="{00000000-0005-0000-0000-00000C5B0000}"/>
    <cellStyle name="Total 8 2 21 2" xfId="23304" xr:uid="{00000000-0005-0000-0000-00000D5B0000}"/>
    <cellStyle name="Total 8 2 22" xfId="23305" xr:uid="{00000000-0005-0000-0000-00000E5B0000}"/>
    <cellStyle name="Total 8 2 22 2" xfId="23306" xr:uid="{00000000-0005-0000-0000-00000F5B0000}"/>
    <cellStyle name="Total 8 2 23" xfId="23307" xr:uid="{00000000-0005-0000-0000-0000105B0000}"/>
    <cellStyle name="Total 8 2 23 2" xfId="23308" xr:uid="{00000000-0005-0000-0000-0000115B0000}"/>
    <cellStyle name="Total 8 2 24" xfId="23309" xr:uid="{00000000-0005-0000-0000-0000125B0000}"/>
    <cellStyle name="Total 8 2 24 2" xfId="23310" xr:uid="{00000000-0005-0000-0000-0000135B0000}"/>
    <cellStyle name="Total 8 2 25" xfId="23311" xr:uid="{00000000-0005-0000-0000-0000145B0000}"/>
    <cellStyle name="Total 8 2 25 2" xfId="23312" xr:uid="{00000000-0005-0000-0000-0000155B0000}"/>
    <cellStyle name="Total 8 2 26" xfId="23313" xr:uid="{00000000-0005-0000-0000-0000165B0000}"/>
    <cellStyle name="Total 8 2 26 2" xfId="23314" xr:uid="{00000000-0005-0000-0000-0000175B0000}"/>
    <cellStyle name="Total 8 2 27" xfId="23315" xr:uid="{00000000-0005-0000-0000-0000185B0000}"/>
    <cellStyle name="Total 8 2 3" xfId="23316" xr:uid="{00000000-0005-0000-0000-0000195B0000}"/>
    <cellStyle name="Total 8 2 3 10" xfId="23317" xr:uid="{00000000-0005-0000-0000-00001A5B0000}"/>
    <cellStyle name="Total 8 2 3 10 2" xfId="23318" xr:uid="{00000000-0005-0000-0000-00001B5B0000}"/>
    <cellStyle name="Total 8 2 3 11" xfId="23319" xr:uid="{00000000-0005-0000-0000-00001C5B0000}"/>
    <cellStyle name="Total 8 2 3 11 2" xfId="23320" xr:uid="{00000000-0005-0000-0000-00001D5B0000}"/>
    <cellStyle name="Total 8 2 3 12" xfId="23321" xr:uid="{00000000-0005-0000-0000-00001E5B0000}"/>
    <cellStyle name="Total 8 2 3 12 2" xfId="23322" xr:uid="{00000000-0005-0000-0000-00001F5B0000}"/>
    <cellStyle name="Total 8 2 3 13" xfId="23323" xr:uid="{00000000-0005-0000-0000-0000205B0000}"/>
    <cellStyle name="Total 8 2 3 13 2" xfId="23324" xr:uid="{00000000-0005-0000-0000-0000215B0000}"/>
    <cellStyle name="Total 8 2 3 14" xfId="23325" xr:uid="{00000000-0005-0000-0000-0000225B0000}"/>
    <cellStyle name="Total 8 2 3 14 2" xfId="23326" xr:uid="{00000000-0005-0000-0000-0000235B0000}"/>
    <cellStyle name="Total 8 2 3 15" xfId="23327" xr:uid="{00000000-0005-0000-0000-0000245B0000}"/>
    <cellStyle name="Total 8 2 3 15 2" xfId="23328" xr:uid="{00000000-0005-0000-0000-0000255B0000}"/>
    <cellStyle name="Total 8 2 3 16" xfId="23329" xr:uid="{00000000-0005-0000-0000-0000265B0000}"/>
    <cellStyle name="Total 8 2 3 16 2" xfId="23330" xr:uid="{00000000-0005-0000-0000-0000275B0000}"/>
    <cellStyle name="Total 8 2 3 17" xfId="23331" xr:uid="{00000000-0005-0000-0000-0000285B0000}"/>
    <cellStyle name="Total 8 2 3 17 2" xfId="23332" xr:uid="{00000000-0005-0000-0000-0000295B0000}"/>
    <cellStyle name="Total 8 2 3 18" xfId="23333" xr:uid="{00000000-0005-0000-0000-00002A5B0000}"/>
    <cellStyle name="Total 8 2 3 18 2" xfId="23334" xr:uid="{00000000-0005-0000-0000-00002B5B0000}"/>
    <cellStyle name="Total 8 2 3 19" xfId="23335" xr:uid="{00000000-0005-0000-0000-00002C5B0000}"/>
    <cellStyle name="Total 8 2 3 19 2" xfId="23336" xr:uid="{00000000-0005-0000-0000-00002D5B0000}"/>
    <cellStyle name="Total 8 2 3 2" xfId="23337" xr:uid="{00000000-0005-0000-0000-00002E5B0000}"/>
    <cellStyle name="Total 8 2 3 2 10" xfId="23338" xr:uid="{00000000-0005-0000-0000-00002F5B0000}"/>
    <cellStyle name="Total 8 2 3 2 10 2" xfId="23339" xr:uid="{00000000-0005-0000-0000-0000305B0000}"/>
    <cellStyle name="Total 8 2 3 2 11" xfId="23340" xr:uid="{00000000-0005-0000-0000-0000315B0000}"/>
    <cellStyle name="Total 8 2 3 2 11 2" xfId="23341" xr:uid="{00000000-0005-0000-0000-0000325B0000}"/>
    <cellStyle name="Total 8 2 3 2 12" xfId="23342" xr:uid="{00000000-0005-0000-0000-0000335B0000}"/>
    <cellStyle name="Total 8 2 3 2 12 2" xfId="23343" xr:uid="{00000000-0005-0000-0000-0000345B0000}"/>
    <cellStyle name="Total 8 2 3 2 13" xfId="23344" xr:uid="{00000000-0005-0000-0000-0000355B0000}"/>
    <cellStyle name="Total 8 2 3 2 13 2" xfId="23345" xr:uid="{00000000-0005-0000-0000-0000365B0000}"/>
    <cellStyle name="Total 8 2 3 2 14" xfId="23346" xr:uid="{00000000-0005-0000-0000-0000375B0000}"/>
    <cellStyle name="Total 8 2 3 2 14 2" xfId="23347" xr:uid="{00000000-0005-0000-0000-0000385B0000}"/>
    <cellStyle name="Total 8 2 3 2 15" xfId="23348" xr:uid="{00000000-0005-0000-0000-0000395B0000}"/>
    <cellStyle name="Total 8 2 3 2 15 2" xfId="23349" xr:uid="{00000000-0005-0000-0000-00003A5B0000}"/>
    <cellStyle name="Total 8 2 3 2 16" xfId="23350" xr:uid="{00000000-0005-0000-0000-00003B5B0000}"/>
    <cellStyle name="Total 8 2 3 2 16 2" xfId="23351" xr:uid="{00000000-0005-0000-0000-00003C5B0000}"/>
    <cellStyle name="Total 8 2 3 2 17" xfId="23352" xr:uid="{00000000-0005-0000-0000-00003D5B0000}"/>
    <cellStyle name="Total 8 2 3 2 17 2" xfId="23353" xr:uid="{00000000-0005-0000-0000-00003E5B0000}"/>
    <cellStyle name="Total 8 2 3 2 18" xfId="23354" xr:uid="{00000000-0005-0000-0000-00003F5B0000}"/>
    <cellStyle name="Total 8 2 3 2 18 2" xfId="23355" xr:uid="{00000000-0005-0000-0000-0000405B0000}"/>
    <cellStyle name="Total 8 2 3 2 19" xfId="23356" xr:uid="{00000000-0005-0000-0000-0000415B0000}"/>
    <cellStyle name="Total 8 2 3 2 2" xfId="23357" xr:uid="{00000000-0005-0000-0000-0000425B0000}"/>
    <cellStyle name="Total 8 2 3 2 2 2" xfId="23358" xr:uid="{00000000-0005-0000-0000-0000435B0000}"/>
    <cellStyle name="Total 8 2 3 2 3" xfId="23359" xr:uid="{00000000-0005-0000-0000-0000445B0000}"/>
    <cellStyle name="Total 8 2 3 2 3 2" xfId="23360" xr:uid="{00000000-0005-0000-0000-0000455B0000}"/>
    <cellStyle name="Total 8 2 3 2 4" xfId="23361" xr:uid="{00000000-0005-0000-0000-0000465B0000}"/>
    <cellStyle name="Total 8 2 3 2 4 2" xfId="23362" xr:uid="{00000000-0005-0000-0000-0000475B0000}"/>
    <cellStyle name="Total 8 2 3 2 5" xfId="23363" xr:uid="{00000000-0005-0000-0000-0000485B0000}"/>
    <cellStyle name="Total 8 2 3 2 5 2" xfId="23364" xr:uid="{00000000-0005-0000-0000-0000495B0000}"/>
    <cellStyle name="Total 8 2 3 2 6" xfId="23365" xr:uid="{00000000-0005-0000-0000-00004A5B0000}"/>
    <cellStyle name="Total 8 2 3 2 6 2" xfId="23366" xr:uid="{00000000-0005-0000-0000-00004B5B0000}"/>
    <cellStyle name="Total 8 2 3 2 7" xfId="23367" xr:uid="{00000000-0005-0000-0000-00004C5B0000}"/>
    <cellStyle name="Total 8 2 3 2 7 2" xfId="23368" xr:uid="{00000000-0005-0000-0000-00004D5B0000}"/>
    <cellStyle name="Total 8 2 3 2 8" xfId="23369" xr:uid="{00000000-0005-0000-0000-00004E5B0000}"/>
    <cellStyle name="Total 8 2 3 2 8 2" xfId="23370" xr:uid="{00000000-0005-0000-0000-00004F5B0000}"/>
    <cellStyle name="Total 8 2 3 2 9" xfId="23371" xr:uid="{00000000-0005-0000-0000-0000505B0000}"/>
    <cellStyle name="Total 8 2 3 2 9 2" xfId="23372" xr:uid="{00000000-0005-0000-0000-0000515B0000}"/>
    <cellStyle name="Total 8 2 3 20" xfId="23373" xr:uid="{00000000-0005-0000-0000-0000525B0000}"/>
    <cellStyle name="Total 8 2 3 3" xfId="23374" xr:uid="{00000000-0005-0000-0000-0000535B0000}"/>
    <cellStyle name="Total 8 2 3 3 10" xfId="23375" xr:uid="{00000000-0005-0000-0000-0000545B0000}"/>
    <cellStyle name="Total 8 2 3 3 10 2" xfId="23376" xr:uid="{00000000-0005-0000-0000-0000555B0000}"/>
    <cellStyle name="Total 8 2 3 3 11" xfId="23377" xr:uid="{00000000-0005-0000-0000-0000565B0000}"/>
    <cellStyle name="Total 8 2 3 3 11 2" xfId="23378" xr:uid="{00000000-0005-0000-0000-0000575B0000}"/>
    <cellStyle name="Total 8 2 3 3 12" xfId="23379" xr:uid="{00000000-0005-0000-0000-0000585B0000}"/>
    <cellStyle name="Total 8 2 3 3 12 2" xfId="23380" xr:uid="{00000000-0005-0000-0000-0000595B0000}"/>
    <cellStyle name="Total 8 2 3 3 13" xfId="23381" xr:uid="{00000000-0005-0000-0000-00005A5B0000}"/>
    <cellStyle name="Total 8 2 3 3 13 2" xfId="23382" xr:uid="{00000000-0005-0000-0000-00005B5B0000}"/>
    <cellStyle name="Total 8 2 3 3 14" xfId="23383" xr:uid="{00000000-0005-0000-0000-00005C5B0000}"/>
    <cellStyle name="Total 8 2 3 3 14 2" xfId="23384" xr:uid="{00000000-0005-0000-0000-00005D5B0000}"/>
    <cellStyle name="Total 8 2 3 3 15" xfId="23385" xr:uid="{00000000-0005-0000-0000-00005E5B0000}"/>
    <cellStyle name="Total 8 2 3 3 15 2" xfId="23386" xr:uid="{00000000-0005-0000-0000-00005F5B0000}"/>
    <cellStyle name="Total 8 2 3 3 16" xfId="23387" xr:uid="{00000000-0005-0000-0000-0000605B0000}"/>
    <cellStyle name="Total 8 2 3 3 16 2" xfId="23388" xr:uid="{00000000-0005-0000-0000-0000615B0000}"/>
    <cellStyle name="Total 8 2 3 3 17" xfId="23389" xr:uid="{00000000-0005-0000-0000-0000625B0000}"/>
    <cellStyle name="Total 8 2 3 3 17 2" xfId="23390" xr:uid="{00000000-0005-0000-0000-0000635B0000}"/>
    <cellStyle name="Total 8 2 3 3 18" xfId="23391" xr:uid="{00000000-0005-0000-0000-0000645B0000}"/>
    <cellStyle name="Total 8 2 3 3 18 2" xfId="23392" xr:uid="{00000000-0005-0000-0000-0000655B0000}"/>
    <cellStyle name="Total 8 2 3 3 19" xfId="23393" xr:uid="{00000000-0005-0000-0000-0000665B0000}"/>
    <cellStyle name="Total 8 2 3 3 2" xfId="23394" xr:uid="{00000000-0005-0000-0000-0000675B0000}"/>
    <cellStyle name="Total 8 2 3 3 2 2" xfId="23395" xr:uid="{00000000-0005-0000-0000-0000685B0000}"/>
    <cellStyle name="Total 8 2 3 3 3" xfId="23396" xr:uid="{00000000-0005-0000-0000-0000695B0000}"/>
    <cellStyle name="Total 8 2 3 3 3 2" xfId="23397" xr:uid="{00000000-0005-0000-0000-00006A5B0000}"/>
    <cellStyle name="Total 8 2 3 3 4" xfId="23398" xr:uid="{00000000-0005-0000-0000-00006B5B0000}"/>
    <cellStyle name="Total 8 2 3 3 4 2" xfId="23399" xr:uid="{00000000-0005-0000-0000-00006C5B0000}"/>
    <cellStyle name="Total 8 2 3 3 5" xfId="23400" xr:uid="{00000000-0005-0000-0000-00006D5B0000}"/>
    <cellStyle name="Total 8 2 3 3 5 2" xfId="23401" xr:uid="{00000000-0005-0000-0000-00006E5B0000}"/>
    <cellStyle name="Total 8 2 3 3 6" xfId="23402" xr:uid="{00000000-0005-0000-0000-00006F5B0000}"/>
    <cellStyle name="Total 8 2 3 3 6 2" xfId="23403" xr:uid="{00000000-0005-0000-0000-0000705B0000}"/>
    <cellStyle name="Total 8 2 3 3 7" xfId="23404" xr:uid="{00000000-0005-0000-0000-0000715B0000}"/>
    <cellStyle name="Total 8 2 3 3 7 2" xfId="23405" xr:uid="{00000000-0005-0000-0000-0000725B0000}"/>
    <cellStyle name="Total 8 2 3 3 8" xfId="23406" xr:uid="{00000000-0005-0000-0000-0000735B0000}"/>
    <cellStyle name="Total 8 2 3 3 8 2" xfId="23407" xr:uid="{00000000-0005-0000-0000-0000745B0000}"/>
    <cellStyle name="Total 8 2 3 3 9" xfId="23408" xr:uid="{00000000-0005-0000-0000-0000755B0000}"/>
    <cellStyle name="Total 8 2 3 3 9 2" xfId="23409" xr:uid="{00000000-0005-0000-0000-0000765B0000}"/>
    <cellStyle name="Total 8 2 3 4" xfId="23410" xr:uid="{00000000-0005-0000-0000-0000775B0000}"/>
    <cellStyle name="Total 8 2 3 4 10" xfId="23411" xr:uid="{00000000-0005-0000-0000-0000785B0000}"/>
    <cellStyle name="Total 8 2 3 4 10 2" xfId="23412" xr:uid="{00000000-0005-0000-0000-0000795B0000}"/>
    <cellStyle name="Total 8 2 3 4 11" xfId="23413" xr:uid="{00000000-0005-0000-0000-00007A5B0000}"/>
    <cellStyle name="Total 8 2 3 4 11 2" xfId="23414" xr:uid="{00000000-0005-0000-0000-00007B5B0000}"/>
    <cellStyle name="Total 8 2 3 4 12" xfId="23415" xr:uid="{00000000-0005-0000-0000-00007C5B0000}"/>
    <cellStyle name="Total 8 2 3 4 12 2" xfId="23416" xr:uid="{00000000-0005-0000-0000-00007D5B0000}"/>
    <cellStyle name="Total 8 2 3 4 13" xfId="23417" xr:uid="{00000000-0005-0000-0000-00007E5B0000}"/>
    <cellStyle name="Total 8 2 3 4 13 2" xfId="23418" xr:uid="{00000000-0005-0000-0000-00007F5B0000}"/>
    <cellStyle name="Total 8 2 3 4 14" xfId="23419" xr:uid="{00000000-0005-0000-0000-0000805B0000}"/>
    <cellStyle name="Total 8 2 3 4 14 2" xfId="23420" xr:uid="{00000000-0005-0000-0000-0000815B0000}"/>
    <cellStyle name="Total 8 2 3 4 15" xfId="23421" xr:uid="{00000000-0005-0000-0000-0000825B0000}"/>
    <cellStyle name="Total 8 2 3 4 15 2" xfId="23422" xr:uid="{00000000-0005-0000-0000-0000835B0000}"/>
    <cellStyle name="Total 8 2 3 4 16" xfId="23423" xr:uid="{00000000-0005-0000-0000-0000845B0000}"/>
    <cellStyle name="Total 8 2 3 4 2" xfId="23424" xr:uid="{00000000-0005-0000-0000-0000855B0000}"/>
    <cellStyle name="Total 8 2 3 4 2 2" xfId="23425" xr:uid="{00000000-0005-0000-0000-0000865B0000}"/>
    <cellStyle name="Total 8 2 3 4 3" xfId="23426" xr:uid="{00000000-0005-0000-0000-0000875B0000}"/>
    <cellStyle name="Total 8 2 3 4 3 2" xfId="23427" xr:uid="{00000000-0005-0000-0000-0000885B0000}"/>
    <cellStyle name="Total 8 2 3 4 4" xfId="23428" xr:uid="{00000000-0005-0000-0000-0000895B0000}"/>
    <cellStyle name="Total 8 2 3 4 4 2" xfId="23429" xr:uid="{00000000-0005-0000-0000-00008A5B0000}"/>
    <cellStyle name="Total 8 2 3 4 5" xfId="23430" xr:uid="{00000000-0005-0000-0000-00008B5B0000}"/>
    <cellStyle name="Total 8 2 3 4 5 2" xfId="23431" xr:uid="{00000000-0005-0000-0000-00008C5B0000}"/>
    <cellStyle name="Total 8 2 3 4 6" xfId="23432" xr:uid="{00000000-0005-0000-0000-00008D5B0000}"/>
    <cellStyle name="Total 8 2 3 4 6 2" xfId="23433" xr:uid="{00000000-0005-0000-0000-00008E5B0000}"/>
    <cellStyle name="Total 8 2 3 4 7" xfId="23434" xr:uid="{00000000-0005-0000-0000-00008F5B0000}"/>
    <cellStyle name="Total 8 2 3 4 7 2" xfId="23435" xr:uid="{00000000-0005-0000-0000-0000905B0000}"/>
    <cellStyle name="Total 8 2 3 4 8" xfId="23436" xr:uid="{00000000-0005-0000-0000-0000915B0000}"/>
    <cellStyle name="Total 8 2 3 4 8 2" xfId="23437" xr:uid="{00000000-0005-0000-0000-0000925B0000}"/>
    <cellStyle name="Total 8 2 3 4 9" xfId="23438" xr:uid="{00000000-0005-0000-0000-0000935B0000}"/>
    <cellStyle name="Total 8 2 3 4 9 2" xfId="23439" xr:uid="{00000000-0005-0000-0000-0000945B0000}"/>
    <cellStyle name="Total 8 2 3 5" xfId="23440" xr:uid="{00000000-0005-0000-0000-0000955B0000}"/>
    <cellStyle name="Total 8 2 3 5 10" xfId="23441" xr:uid="{00000000-0005-0000-0000-0000965B0000}"/>
    <cellStyle name="Total 8 2 3 5 10 2" xfId="23442" xr:uid="{00000000-0005-0000-0000-0000975B0000}"/>
    <cellStyle name="Total 8 2 3 5 11" xfId="23443" xr:uid="{00000000-0005-0000-0000-0000985B0000}"/>
    <cellStyle name="Total 8 2 3 5 11 2" xfId="23444" xr:uid="{00000000-0005-0000-0000-0000995B0000}"/>
    <cellStyle name="Total 8 2 3 5 12" xfId="23445" xr:uid="{00000000-0005-0000-0000-00009A5B0000}"/>
    <cellStyle name="Total 8 2 3 5 12 2" xfId="23446" xr:uid="{00000000-0005-0000-0000-00009B5B0000}"/>
    <cellStyle name="Total 8 2 3 5 13" xfId="23447" xr:uid="{00000000-0005-0000-0000-00009C5B0000}"/>
    <cellStyle name="Total 8 2 3 5 13 2" xfId="23448" xr:uid="{00000000-0005-0000-0000-00009D5B0000}"/>
    <cellStyle name="Total 8 2 3 5 14" xfId="23449" xr:uid="{00000000-0005-0000-0000-00009E5B0000}"/>
    <cellStyle name="Total 8 2 3 5 14 2" xfId="23450" xr:uid="{00000000-0005-0000-0000-00009F5B0000}"/>
    <cellStyle name="Total 8 2 3 5 15" xfId="23451" xr:uid="{00000000-0005-0000-0000-0000A05B0000}"/>
    <cellStyle name="Total 8 2 3 5 15 2" xfId="23452" xr:uid="{00000000-0005-0000-0000-0000A15B0000}"/>
    <cellStyle name="Total 8 2 3 5 16" xfId="23453" xr:uid="{00000000-0005-0000-0000-0000A25B0000}"/>
    <cellStyle name="Total 8 2 3 5 2" xfId="23454" xr:uid="{00000000-0005-0000-0000-0000A35B0000}"/>
    <cellStyle name="Total 8 2 3 5 2 2" xfId="23455" xr:uid="{00000000-0005-0000-0000-0000A45B0000}"/>
    <cellStyle name="Total 8 2 3 5 3" xfId="23456" xr:uid="{00000000-0005-0000-0000-0000A55B0000}"/>
    <cellStyle name="Total 8 2 3 5 3 2" xfId="23457" xr:uid="{00000000-0005-0000-0000-0000A65B0000}"/>
    <cellStyle name="Total 8 2 3 5 4" xfId="23458" xr:uid="{00000000-0005-0000-0000-0000A75B0000}"/>
    <cellStyle name="Total 8 2 3 5 4 2" xfId="23459" xr:uid="{00000000-0005-0000-0000-0000A85B0000}"/>
    <cellStyle name="Total 8 2 3 5 5" xfId="23460" xr:uid="{00000000-0005-0000-0000-0000A95B0000}"/>
    <cellStyle name="Total 8 2 3 5 5 2" xfId="23461" xr:uid="{00000000-0005-0000-0000-0000AA5B0000}"/>
    <cellStyle name="Total 8 2 3 5 6" xfId="23462" xr:uid="{00000000-0005-0000-0000-0000AB5B0000}"/>
    <cellStyle name="Total 8 2 3 5 6 2" xfId="23463" xr:uid="{00000000-0005-0000-0000-0000AC5B0000}"/>
    <cellStyle name="Total 8 2 3 5 7" xfId="23464" xr:uid="{00000000-0005-0000-0000-0000AD5B0000}"/>
    <cellStyle name="Total 8 2 3 5 7 2" xfId="23465" xr:uid="{00000000-0005-0000-0000-0000AE5B0000}"/>
    <cellStyle name="Total 8 2 3 5 8" xfId="23466" xr:uid="{00000000-0005-0000-0000-0000AF5B0000}"/>
    <cellStyle name="Total 8 2 3 5 8 2" xfId="23467" xr:uid="{00000000-0005-0000-0000-0000B05B0000}"/>
    <cellStyle name="Total 8 2 3 5 9" xfId="23468" xr:uid="{00000000-0005-0000-0000-0000B15B0000}"/>
    <cellStyle name="Total 8 2 3 5 9 2" xfId="23469" xr:uid="{00000000-0005-0000-0000-0000B25B0000}"/>
    <cellStyle name="Total 8 2 3 6" xfId="23470" xr:uid="{00000000-0005-0000-0000-0000B35B0000}"/>
    <cellStyle name="Total 8 2 3 6 10" xfId="23471" xr:uid="{00000000-0005-0000-0000-0000B45B0000}"/>
    <cellStyle name="Total 8 2 3 6 10 2" xfId="23472" xr:uid="{00000000-0005-0000-0000-0000B55B0000}"/>
    <cellStyle name="Total 8 2 3 6 11" xfId="23473" xr:uid="{00000000-0005-0000-0000-0000B65B0000}"/>
    <cellStyle name="Total 8 2 3 6 11 2" xfId="23474" xr:uid="{00000000-0005-0000-0000-0000B75B0000}"/>
    <cellStyle name="Total 8 2 3 6 12" xfId="23475" xr:uid="{00000000-0005-0000-0000-0000B85B0000}"/>
    <cellStyle name="Total 8 2 3 6 12 2" xfId="23476" xr:uid="{00000000-0005-0000-0000-0000B95B0000}"/>
    <cellStyle name="Total 8 2 3 6 13" xfId="23477" xr:uid="{00000000-0005-0000-0000-0000BA5B0000}"/>
    <cellStyle name="Total 8 2 3 6 13 2" xfId="23478" xr:uid="{00000000-0005-0000-0000-0000BB5B0000}"/>
    <cellStyle name="Total 8 2 3 6 14" xfId="23479" xr:uid="{00000000-0005-0000-0000-0000BC5B0000}"/>
    <cellStyle name="Total 8 2 3 6 14 2" xfId="23480" xr:uid="{00000000-0005-0000-0000-0000BD5B0000}"/>
    <cellStyle name="Total 8 2 3 6 15" xfId="23481" xr:uid="{00000000-0005-0000-0000-0000BE5B0000}"/>
    <cellStyle name="Total 8 2 3 6 2" xfId="23482" xr:uid="{00000000-0005-0000-0000-0000BF5B0000}"/>
    <cellStyle name="Total 8 2 3 6 2 2" xfId="23483" xr:uid="{00000000-0005-0000-0000-0000C05B0000}"/>
    <cellStyle name="Total 8 2 3 6 3" xfId="23484" xr:uid="{00000000-0005-0000-0000-0000C15B0000}"/>
    <cellStyle name="Total 8 2 3 6 3 2" xfId="23485" xr:uid="{00000000-0005-0000-0000-0000C25B0000}"/>
    <cellStyle name="Total 8 2 3 6 4" xfId="23486" xr:uid="{00000000-0005-0000-0000-0000C35B0000}"/>
    <cellStyle name="Total 8 2 3 6 4 2" xfId="23487" xr:uid="{00000000-0005-0000-0000-0000C45B0000}"/>
    <cellStyle name="Total 8 2 3 6 5" xfId="23488" xr:uid="{00000000-0005-0000-0000-0000C55B0000}"/>
    <cellStyle name="Total 8 2 3 6 5 2" xfId="23489" xr:uid="{00000000-0005-0000-0000-0000C65B0000}"/>
    <cellStyle name="Total 8 2 3 6 6" xfId="23490" xr:uid="{00000000-0005-0000-0000-0000C75B0000}"/>
    <cellStyle name="Total 8 2 3 6 6 2" xfId="23491" xr:uid="{00000000-0005-0000-0000-0000C85B0000}"/>
    <cellStyle name="Total 8 2 3 6 7" xfId="23492" xr:uid="{00000000-0005-0000-0000-0000C95B0000}"/>
    <cellStyle name="Total 8 2 3 6 7 2" xfId="23493" xr:uid="{00000000-0005-0000-0000-0000CA5B0000}"/>
    <cellStyle name="Total 8 2 3 6 8" xfId="23494" xr:uid="{00000000-0005-0000-0000-0000CB5B0000}"/>
    <cellStyle name="Total 8 2 3 6 8 2" xfId="23495" xr:uid="{00000000-0005-0000-0000-0000CC5B0000}"/>
    <cellStyle name="Total 8 2 3 6 9" xfId="23496" xr:uid="{00000000-0005-0000-0000-0000CD5B0000}"/>
    <cellStyle name="Total 8 2 3 6 9 2" xfId="23497" xr:uid="{00000000-0005-0000-0000-0000CE5B0000}"/>
    <cellStyle name="Total 8 2 3 7" xfId="23498" xr:uid="{00000000-0005-0000-0000-0000CF5B0000}"/>
    <cellStyle name="Total 8 2 3 7 2" xfId="23499" xr:uid="{00000000-0005-0000-0000-0000D05B0000}"/>
    <cellStyle name="Total 8 2 3 8" xfId="23500" xr:uid="{00000000-0005-0000-0000-0000D15B0000}"/>
    <cellStyle name="Total 8 2 3 8 2" xfId="23501" xr:uid="{00000000-0005-0000-0000-0000D25B0000}"/>
    <cellStyle name="Total 8 2 3 9" xfId="23502" xr:uid="{00000000-0005-0000-0000-0000D35B0000}"/>
    <cellStyle name="Total 8 2 3 9 2" xfId="23503" xr:uid="{00000000-0005-0000-0000-0000D45B0000}"/>
    <cellStyle name="Total 8 2 4" xfId="23504" xr:uid="{00000000-0005-0000-0000-0000D55B0000}"/>
    <cellStyle name="Total 8 2 4 10" xfId="23505" xr:uid="{00000000-0005-0000-0000-0000D65B0000}"/>
    <cellStyle name="Total 8 2 4 10 2" xfId="23506" xr:uid="{00000000-0005-0000-0000-0000D75B0000}"/>
    <cellStyle name="Total 8 2 4 11" xfId="23507" xr:uid="{00000000-0005-0000-0000-0000D85B0000}"/>
    <cellStyle name="Total 8 2 4 11 2" xfId="23508" xr:uid="{00000000-0005-0000-0000-0000D95B0000}"/>
    <cellStyle name="Total 8 2 4 12" xfId="23509" xr:uid="{00000000-0005-0000-0000-0000DA5B0000}"/>
    <cellStyle name="Total 8 2 4 12 2" xfId="23510" xr:uid="{00000000-0005-0000-0000-0000DB5B0000}"/>
    <cellStyle name="Total 8 2 4 13" xfId="23511" xr:uid="{00000000-0005-0000-0000-0000DC5B0000}"/>
    <cellStyle name="Total 8 2 4 13 2" xfId="23512" xr:uid="{00000000-0005-0000-0000-0000DD5B0000}"/>
    <cellStyle name="Total 8 2 4 14" xfId="23513" xr:uid="{00000000-0005-0000-0000-0000DE5B0000}"/>
    <cellStyle name="Total 8 2 4 14 2" xfId="23514" xr:uid="{00000000-0005-0000-0000-0000DF5B0000}"/>
    <cellStyle name="Total 8 2 4 15" xfId="23515" xr:uid="{00000000-0005-0000-0000-0000E05B0000}"/>
    <cellStyle name="Total 8 2 4 15 2" xfId="23516" xr:uid="{00000000-0005-0000-0000-0000E15B0000}"/>
    <cellStyle name="Total 8 2 4 16" xfId="23517" xr:uid="{00000000-0005-0000-0000-0000E25B0000}"/>
    <cellStyle name="Total 8 2 4 16 2" xfId="23518" xr:uid="{00000000-0005-0000-0000-0000E35B0000}"/>
    <cellStyle name="Total 8 2 4 17" xfId="23519" xr:uid="{00000000-0005-0000-0000-0000E45B0000}"/>
    <cellStyle name="Total 8 2 4 17 2" xfId="23520" xr:uid="{00000000-0005-0000-0000-0000E55B0000}"/>
    <cellStyle name="Total 8 2 4 18" xfId="23521" xr:uid="{00000000-0005-0000-0000-0000E65B0000}"/>
    <cellStyle name="Total 8 2 4 18 2" xfId="23522" xr:uid="{00000000-0005-0000-0000-0000E75B0000}"/>
    <cellStyle name="Total 8 2 4 19" xfId="23523" xr:uid="{00000000-0005-0000-0000-0000E85B0000}"/>
    <cellStyle name="Total 8 2 4 19 2" xfId="23524" xr:uid="{00000000-0005-0000-0000-0000E95B0000}"/>
    <cellStyle name="Total 8 2 4 2" xfId="23525" xr:uid="{00000000-0005-0000-0000-0000EA5B0000}"/>
    <cellStyle name="Total 8 2 4 2 10" xfId="23526" xr:uid="{00000000-0005-0000-0000-0000EB5B0000}"/>
    <cellStyle name="Total 8 2 4 2 10 2" xfId="23527" xr:uid="{00000000-0005-0000-0000-0000EC5B0000}"/>
    <cellStyle name="Total 8 2 4 2 11" xfId="23528" xr:uid="{00000000-0005-0000-0000-0000ED5B0000}"/>
    <cellStyle name="Total 8 2 4 2 11 2" xfId="23529" xr:uid="{00000000-0005-0000-0000-0000EE5B0000}"/>
    <cellStyle name="Total 8 2 4 2 12" xfId="23530" xr:uid="{00000000-0005-0000-0000-0000EF5B0000}"/>
    <cellStyle name="Total 8 2 4 2 12 2" xfId="23531" xr:uid="{00000000-0005-0000-0000-0000F05B0000}"/>
    <cellStyle name="Total 8 2 4 2 13" xfId="23532" xr:uid="{00000000-0005-0000-0000-0000F15B0000}"/>
    <cellStyle name="Total 8 2 4 2 13 2" xfId="23533" xr:uid="{00000000-0005-0000-0000-0000F25B0000}"/>
    <cellStyle name="Total 8 2 4 2 14" xfId="23534" xr:uid="{00000000-0005-0000-0000-0000F35B0000}"/>
    <cellStyle name="Total 8 2 4 2 14 2" xfId="23535" xr:uid="{00000000-0005-0000-0000-0000F45B0000}"/>
    <cellStyle name="Total 8 2 4 2 15" xfId="23536" xr:uid="{00000000-0005-0000-0000-0000F55B0000}"/>
    <cellStyle name="Total 8 2 4 2 15 2" xfId="23537" xr:uid="{00000000-0005-0000-0000-0000F65B0000}"/>
    <cellStyle name="Total 8 2 4 2 16" xfId="23538" xr:uid="{00000000-0005-0000-0000-0000F75B0000}"/>
    <cellStyle name="Total 8 2 4 2 16 2" xfId="23539" xr:uid="{00000000-0005-0000-0000-0000F85B0000}"/>
    <cellStyle name="Total 8 2 4 2 17" xfId="23540" xr:uid="{00000000-0005-0000-0000-0000F95B0000}"/>
    <cellStyle name="Total 8 2 4 2 17 2" xfId="23541" xr:uid="{00000000-0005-0000-0000-0000FA5B0000}"/>
    <cellStyle name="Total 8 2 4 2 18" xfId="23542" xr:uid="{00000000-0005-0000-0000-0000FB5B0000}"/>
    <cellStyle name="Total 8 2 4 2 18 2" xfId="23543" xr:uid="{00000000-0005-0000-0000-0000FC5B0000}"/>
    <cellStyle name="Total 8 2 4 2 19" xfId="23544" xr:uid="{00000000-0005-0000-0000-0000FD5B0000}"/>
    <cellStyle name="Total 8 2 4 2 2" xfId="23545" xr:uid="{00000000-0005-0000-0000-0000FE5B0000}"/>
    <cellStyle name="Total 8 2 4 2 2 2" xfId="23546" xr:uid="{00000000-0005-0000-0000-0000FF5B0000}"/>
    <cellStyle name="Total 8 2 4 2 3" xfId="23547" xr:uid="{00000000-0005-0000-0000-0000005C0000}"/>
    <cellStyle name="Total 8 2 4 2 3 2" xfId="23548" xr:uid="{00000000-0005-0000-0000-0000015C0000}"/>
    <cellStyle name="Total 8 2 4 2 4" xfId="23549" xr:uid="{00000000-0005-0000-0000-0000025C0000}"/>
    <cellStyle name="Total 8 2 4 2 4 2" xfId="23550" xr:uid="{00000000-0005-0000-0000-0000035C0000}"/>
    <cellStyle name="Total 8 2 4 2 5" xfId="23551" xr:uid="{00000000-0005-0000-0000-0000045C0000}"/>
    <cellStyle name="Total 8 2 4 2 5 2" xfId="23552" xr:uid="{00000000-0005-0000-0000-0000055C0000}"/>
    <cellStyle name="Total 8 2 4 2 6" xfId="23553" xr:uid="{00000000-0005-0000-0000-0000065C0000}"/>
    <cellStyle name="Total 8 2 4 2 6 2" xfId="23554" xr:uid="{00000000-0005-0000-0000-0000075C0000}"/>
    <cellStyle name="Total 8 2 4 2 7" xfId="23555" xr:uid="{00000000-0005-0000-0000-0000085C0000}"/>
    <cellStyle name="Total 8 2 4 2 7 2" xfId="23556" xr:uid="{00000000-0005-0000-0000-0000095C0000}"/>
    <cellStyle name="Total 8 2 4 2 8" xfId="23557" xr:uid="{00000000-0005-0000-0000-00000A5C0000}"/>
    <cellStyle name="Total 8 2 4 2 8 2" xfId="23558" xr:uid="{00000000-0005-0000-0000-00000B5C0000}"/>
    <cellStyle name="Total 8 2 4 2 9" xfId="23559" xr:uid="{00000000-0005-0000-0000-00000C5C0000}"/>
    <cellStyle name="Total 8 2 4 2 9 2" xfId="23560" xr:uid="{00000000-0005-0000-0000-00000D5C0000}"/>
    <cellStyle name="Total 8 2 4 20" xfId="23561" xr:uid="{00000000-0005-0000-0000-00000E5C0000}"/>
    <cellStyle name="Total 8 2 4 3" xfId="23562" xr:uid="{00000000-0005-0000-0000-00000F5C0000}"/>
    <cellStyle name="Total 8 2 4 3 10" xfId="23563" xr:uid="{00000000-0005-0000-0000-0000105C0000}"/>
    <cellStyle name="Total 8 2 4 3 10 2" xfId="23564" xr:uid="{00000000-0005-0000-0000-0000115C0000}"/>
    <cellStyle name="Total 8 2 4 3 11" xfId="23565" xr:uid="{00000000-0005-0000-0000-0000125C0000}"/>
    <cellStyle name="Total 8 2 4 3 11 2" xfId="23566" xr:uid="{00000000-0005-0000-0000-0000135C0000}"/>
    <cellStyle name="Total 8 2 4 3 12" xfId="23567" xr:uid="{00000000-0005-0000-0000-0000145C0000}"/>
    <cellStyle name="Total 8 2 4 3 12 2" xfId="23568" xr:uid="{00000000-0005-0000-0000-0000155C0000}"/>
    <cellStyle name="Total 8 2 4 3 13" xfId="23569" xr:uid="{00000000-0005-0000-0000-0000165C0000}"/>
    <cellStyle name="Total 8 2 4 3 13 2" xfId="23570" xr:uid="{00000000-0005-0000-0000-0000175C0000}"/>
    <cellStyle name="Total 8 2 4 3 14" xfId="23571" xr:uid="{00000000-0005-0000-0000-0000185C0000}"/>
    <cellStyle name="Total 8 2 4 3 14 2" xfId="23572" xr:uid="{00000000-0005-0000-0000-0000195C0000}"/>
    <cellStyle name="Total 8 2 4 3 15" xfId="23573" xr:uid="{00000000-0005-0000-0000-00001A5C0000}"/>
    <cellStyle name="Total 8 2 4 3 15 2" xfId="23574" xr:uid="{00000000-0005-0000-0000-00001B5C0000}"/>
    <cellStyle name="Total 8 2 4 3 16" xfId="23575" xr:uid="{00000000-0005-0000-0000-00001C5C0000}"/>
    <cellStyle name="Total 8 2 4 3 16 2" xfId="23576" xr:uid="{00000000-0005-0000-0000-00001D5C0000}"/>
    <cellStyle name="Total 8 2 4 3 17" xfId="23577" xr:uid="{00000000-0005-0000-0000-00001E5C0000}"/>
    <cellStyle name="Total 8 2 4 3 17 2" xfId="23578" xr:uid="{00000000-0005-0000-0000-00001F5C0000}"/>
    <cellStyle name="Total 8 2 4 3 18" xfId="23579" xr:uid="{00000000-0005-0000-0000-0000205C0000}"/>
    <cellStyle name="Total 8 2 4 3 2" xfId="23580" xr:uid="{00000000-0005-0000-0000-0000215C0000}"/>
    <cellStyle name="Total 8 2 4 3 2 2" xfId="23581" xr:uid="{00000000-0005-0000-0000-0000225C0000}"/>
    <cellStyle name="Total 8 2 4 3 3" xfId="23582" xr:uid="{00000000-0005-0000-0000-0000235C0000}"/>
    <cellStyle name="Total 8 2 4 3 3 2" xfId="23583" xr:uid="{00000000-0005-0000-0000-0000245C0000}"/>
    <cellStyle name="Total 8 2 4 3 4" xfId="23584" xr:uid="{00000000-0005-0000-0000-0000255C0000}"/>
    <cellStyle name="Total 8 2 4 3 4 2" xfId="23585" xr:uid="{00000000-0005-0000-0000-0000265C0000}"/>
    <cellStyle name="Total 8 2 4 3 5" xfId="23586" xr:uid="{00000000-0005-0000-0000-0000275C0000}"/>
    <cellStyle name="Total 8 2 4 3 5 2" xfId="23587" xr:uid="{00000000-0005-0000-0000-0000285C0000}"/>
    <cellStyle name="Total 8 2 4 3 6" xfId="23588" xr:uid="{00000000-0005-0000-0000-0000295C0000}"/>
    <cellStyle name="Total 8 2 4 3 6 2" xfId="23589" xr:uid="{00000000-0005-0000-0000-00002A5C0000}"/>
    <cellStyle name="Total 8 2 4 3 7" xfId="23590" xr:uid="{00000000-0005-0000-0000-00002B5C0000}"/>
    <cellStyle name="Total 8 2 4 3 7 2" xfId="23591" xr:uid="{00000000-0005-0000-0000-00002C5C0000}"/>
    <cellStyle name="Total 8 2 4 3 8" xfId="23592" xr:uid="{00000000-0005-0000-0000-00002D5C0000}"/>
    <cellStyle name="Total 8 2 4 3 8 2" xfId="23593" xr:uid="{00000000-0005-0000-0000-00002E5C0000}"/>
    <cellStyle name="Total 8 2 4 3 9" xfId="23594" xr:uid="{00000000-0005-0000-0000-00002F5C0000}"/>
    <cellStyle name="Total 8 2 4 3 9 2" xfId="23595" xr:uid="{00000000-0005-0000-0000-0000305C0000}"/>
    <cellStyle name="Total 8 2 4 4" xfId="23596" xr:uid="{00000000-0005-0000-0000-0000315C0000}"/>
    <cellStyle name="Total 8 2 4 4 10" xfId="23597" xr:uid="{00000000-0005-0000-0000-0000325C0000}"/>
    <cellStyle name="Total 8 2 4 4 10 2" xfId="23598" xr:uid="{00000000-0005-0000-0000-0000335C0000}"/>
    <cellStyle name="Total 8 2 4 4 11" xfId="23599" xr:uid="{00000000-0005-0000-0000-0000345C0000}"/>
    <cellStyle name="Total 8 2 4 4 11 2" xfId="23600" xr:uid="{00000000-0005-0000-0000-0000355C0000}"/>
    <cellStyle name="Total 8 2 4 4 12" xfId="23601" xr:uid="{00000000-0005-0000-0000-0000365C0000}"/>
    <cellStyle name="Total 8 2 4 4 12 2" xfId="23602" xr:uid="{00000000-0005-0000-0000-0000375C0000}"/>
    <cellStyle name="Total 8 2 4 4 13" xfId="23603" xr:uid="{00000000-0005-0000-0000-0000385C0000}"/>
    <cellStyle name="Total 8 2 4 4 13 2" xfId="23604" xr:uid="{00000000-0005-0000-0000-0000395C0000}"/>
    <cellStyle name="Total 8 2 4 4 14" xfId="23605" xr:uid="{00000000-0005-0000-0000-00003A5C0000}"/>
    <cellStyle name="Total 8 2 4 4 14 2" xfId="23606" xr:uid="{00000000-0005-0000-0000-00003B5C0000}"/>
    <cellStyle name="Total 8 2 4 4 15" xfId="23607" xr:uid="{00000000-0005-0000-0000-00003C5C0000}"/>
    <cellStyle name="Total 8 2 4 4 15 2" xfId="23608" xr:uid="{00000000-0005-0000-0000-00003D5C0000}"/>
    <cellStyle name="Total 8 2 4 4 16" xfId="23609" xr:uid="{00000000-0005-0000-0000-00003E5C0000}"/>
    <cellStyle name="Total 8 2 4 4 2" xfId="23610" xr:uid="{00000000-0005-0000-0000-00003F5C0000}"/>
    <cellStyle name="Total 8 2 4 4 2 2" xfId="23611" xr:uid="{00000000-0005-0000-0000-0000405C0000}"/>
    <cellStyle name="Total 8 2 4 4 3" xfId="23612" xr:uid="{00000000-0005-0000-0000-0000415C0000}"/>
    <cellStyle name="Total 8 2 4 4 3 2" xfId="23613" xr:uid="{00000000-0005-0000-0000-0000425C0000}"/>
    <cellStyle name="Total 8 2 4 4 4" xfId="23614" xr:uid="{00000000-0005-0000-0000-0000435C0000}"/>
    <cellStyle name="Total 8 2 4 4 4 2" xfId="23615" xr:uid="{00000000-0005-0000-0000-0000445C0000}"/>
    <cellStyle name="Total 8 2 4 4 5" xfId="23616" xr:uid="{00000000-0005-0000-0000-0000455C0000}"/>
    <cellStyle name="Total 8 2 4 4 5 2" xfId="23617" xr:uid="{00000000-0005-0000-0000-0000465C0000}"/>
    <cellStyle name="Total 8 2 4 4 6" xfId="23618" xr:uid="{00000000-0005-0000-0000-0000475C0000}"/>
    <cellStyle name="Total 8 2 4 4 6 2" xfId="23619" xr:uid="{00000000-0005-0000-0000-0000485C0000}"/>
    <cellStyle name="Total 8 2 4 4 7" xfId="23620" xr:uid="{00000000-0005-0000-0000-0000495C0000}"/>
    <cellStyle name="Total 8 2 4 4 7 2" xfId="23621" xr:uid="{00000000-0005-0000-0000-00004A5C0000}"/>
    <cellStyle name="Total 8 2 4 4 8" xfId="23622" xr:uid="{00000000-0005-0000-0000-00004B5C0000}"/>
    <cellStyle name="Total 8 2 4 4 8 2" xfId="23623" xr:uid="{00000000-0005-0000-0000-00004C5C0000}"/>
    <cellStyle name="Total 8 2 4 4 9" xfId="23624" xr:uid="{00000000-0005-0000-0000-00004D5C0000}"/>
    <cellStyle name="Total 8 2 4 4 9 2" xfId="23625" xr:uid="{00000000-0005-0000-0000-00004E5C0000}"/>
    <cellStyle name="Total 8 2 4 5" xfId="23626" xr:uid="{00000000-0005-0000-0000-00004F5C0000}"/>
    <cellStyle name="Total 8 2 4 5 10" xfId="23627" xr:uid="{00000000-0005-0000-0000-0000505C0000}"/>
    <cellStyle name="Total 8 2 4 5 10 2" xfId="23628" xr:uid="{00000000-0005-0000-0000-0000515C0000}"/>
    <cellStyle name="Total 8 2 4 5 11" xfId="23629" xr:uid="{00000000-0005-0000-0000-0000525C0000}"/>
    <cellStyle name="Total 8 2 4 5 11 2" xfId="23630" xr:uid="{00000000-0005-0000-0000-0000535C0000}"/>
    <cellStyle name="Total 8 2 4 5 12" xfId="23631" xr:uid="{00000000-0005-0000-0000-0000545C0000}"/>
    <cellStyle name="Total 8 2 4 5 12 2" xfId="23632" xr:uid="{00000000-0005-0000-0000-0000555C0000}"/>
    <cellStyle name="Total 8 2 4 5 13" xfId="23633" xr:uid="{00000000-0005-0000-0000-0000565C0000}"/>
    <cellStyle name="Total 8 2 4 5 13 2" xfId="23634" xr:uid="{00000000-0005-0000-0000-0000575C0000}"/>
    <cellStyle name="Total 8 2 4 5 14" xfId="23635" xr:uid="{00000000-0005-0000-0000-0000585C0000}"/>
    <cellStyle name="Total 8 2 4 5 14 2" xfId="23636" xr:uid="{00000000-0005-0000-0000-0000595C0000}"/>
    <cellStyle name="Total 8 2 4 5 15" xfId="23637" xr:uid="{00000000-0005-0000-0000-00005A5C0000}"/>
    <cellStyle name="Total 8 2 4 5 15 2" xfId="23638" xr:uid="{00000000-0005-0000-0000-00005B5C0000}"/>
    <cellStyle name="Total 8 2 4 5 16" xfId="23639" xr:uid="{00000000-0005-0000-0000-00005C5C0000}"/>
    <cellStyle name="Total 8 2 4 5 2" xfId="23640" xr:uid="{00000000-0005-0000-0000-00005D5C0000}"/>
    <cellStyle name="Total 8 2 4 5 2 2" xfId="23641" xr:uid="{00000000-0005-0000-0000-00005E5C0000}"/>
    <cellStyle name="Total 8 2 4 5 3" xfId="23642" xr:uid="{00000000-0005-0000-0000-00005F5C0000}"/>
    <cellStyle name="Total 8 2 4 5 3 2" xfId="23643" xr:uid="{00000000-0005-0000-0000-0000605C0000}"/>
    <cellStyle name="Total 8 2 4 5 4" xfId="23644" xr:uid="{00000000-0005-0000-0000-0000615C0000}"/>
    <cellStyle name="Total 8 2 4 5 4 2" xfId="23645" xr:uid="{00000000-0005-0000-0000-0000625C0000}"/>
    <cellStyle name="Total 8 2 4 5 5" xfId="23646" xr:uid="{00000000-0005-0000-0000-0000635C0000}"/>
    <cellStyle name="Total 8 2 4 5 5 2" xfId="23647" xr:uid="{00000000-0005-0000-0000-0000645C0000}"/>
    <cellStyle name="Total 8 2 4 5 6" xfId="23648" xr:uid="{00000000-0005-0000-0000-0000655C0000}"/>
    <cellStyle name="Total 8 2 4 5 6 2" xfId="23649" xr:uid="{00000000-0005-0000-0000-0000665C0000}"/>
    <cellStyle name="Total 8 2 4 5 7" xfId="23650" xr:uid="{00000000-0005-0000-0000-0000675C0000}"/>
    <cellStyle name="Total 8 2 4 5 7 2" xfId="23651" xr:uid="{00000000-0005-0000-0000-0000685C0000}"/>
    <cellStyle name="Total 8 2 4 5 8" xfId="23652" xr:uid="{00000000-0005-0000-0000-0000695C0000}"/>
    <cellStyle name="Total 8 2 4 5 8 2" xfId="23653" xr:uid="{00000000-0005-0000-0000-00006A5C0000}"/>
    <cellStyle name="Total 8 2 4 5 9" xfId="23654" xr:uid="{00000000-0005-0000-0000-00006B5C0000}"/>
    <cellStyle name="Total 8 2 4 5 9 2" xfId="23655" xr:uid="{00000000-0005-0000-0000-00006C5C0000}"/>
    <cellStyle name="Total 8 2 4 6" xfId="23656" xr:uid="{00000000-0005-0000-0000-00006D5C0000}"/>
    <cellStyle name="Total 8 2 4 6 10" xfId="23657" xr:uid="{00000000-0005-0000-0000-00006E5C0000}"/>
    <cellStyle name="Total 8 2 4 6 10 2" xfId="23658" xr:uid="{00000000-0005-0000-0000-00006F5C0000}"/>
    <cellStyle name="Total 8 2 4 6 11" xfId="23659" xr:uid="{00000000-0005-0000-0000-0000705C0000}"/>
    <cellStyle name="Total 8 2 4 6 11 2" xfId="23660" xr:uid="{00000000-0005-0000-0000-0000715C0000}"/>
    <cellStyle name="Total 8 2 4 6 12" xfId="23661" xr:uid="{00000000-0005-0000-0000-0000725C0000}"/>
    <cellStyle name="Total 8 2 4 6 12 2" xfId="23662" xr:uid="{00000000-0005-0000-0000-0000735C0000}"/>
    <cellStyle name="Total 8 2 4 6 13" xfId="23663" xr:uid="{00000000-0005-0000-0000-0000745C0000}"/>
    <cellStyle name="Total 8 2 4 6 13 2" xfId="23664" xr:uid="{00000000-0005-0000-0000-0000755C0000}"/>
    <cellStyle name="Total 8 2 4 6 14" xfId="23665" xr:uid="{00000000-0005-0000-0000-0000765C0000}"/>
    <cellStyle name="Total 8 2 4 6 14 2" xfId="23666" xr:uid="{00000000-0005-0000-0000-0000775C0000}"/>
    <cellStyle name="Total 8 2 4 6 15" xfId="23667" xr:uid="{00000000-0005-0000-0000-0000785C0000}"/>
    <cellStyle name="Total 8 2 4 6 2" xfId="23668" xr:uid="{00000000-0005-0000-0000-0000795C0000}"/>
    <cellStyle name="Total 8 2 4 6 2 2" xfId="23669" xr:uid="{00000000-0005-0000-0000-00007A5C0000}"/>
    <cellStyle name="Total 8 2 4 6 3" xfId="23670" xr:uid="{00000000-0005-0000-0000-00007B5C0000}"/>
    <cellStyle name="Total 8 2 4 6 3 2" xfId="23671" xr:uid="{00000000-0005-0000-0000-00007C5C0000}"/>
    <cellStyle name="Total 8 2 4 6 4" xfId="23672" xr:uid="{00000000-0005-0000-0000-00007D5C0000}"/>
    <cellStyle name="Total 8 2 4 6 4 2" xfId="23673" xr:uid="{00000000-0005-0000-0000-00007E5C0000}"/>
    <cellStyle name="Total 8 2 4 6 5" xfId="23674" xr:uid="{00000000-0005-0000-0000-00007F5C0000}"/>
    <cellStyle name="Total 8 2 4 6 5 2" xfId="23675" xr:uid="{00000000-0005-0000-0000-0000805C0000}"/>
    <cellStyle name="Total 8 2 4 6 6" xfId="23676" xr:uid="{00000000-0005-0000-0000-0000815C0000}"/>
    <cellStyle name="Total 8 2 4 6 6 2" xfId="23677" xr:uid="{00000000-0005-0000-0000-0000825C0000}"/>
    <cellStyle name="Total 8 2 4 6 7" xfId="23678" xr:uid="{00000000-0005-0000-0000-0000835C0000}"/>
    <cellStyle name="Total 8 2 4 6 7 2" xfId="23679" xr:uid="{00000000-0005-0000-0000-0000845C0000}"/>
    <cellStyle name="Total 8 2 4 6 8" xfId="23680" xr:uid="{00000000-0005-0000-0000-0000855C0000}"/>
    <cellStyle name="Total 8 2 4 6 8 2" xfId="23681" xr:uid="{00000000-0005-0000-0000-0000865C0000}"/>
    <cellStyle name="Total 8 2 4 6 9" xfId="23682" xr:uid="{00000000-0005-0000-0000-0000875C0000}"/>
    <cellStyle name="Total 8 2 4 6 9 2" xfId="23683" xr:uid="{00000000-0005-0000-0000-0000885C0000}"/>
    <cellStyle name="Total 8 2 4 7" xfId="23684" xr:uid="{00000000-0005-0000-0000-0000895C0000}"/>
    <cellStyle name="Total 8 2 4 7 2" xfId="23685" xr:uid="{00000000-0005-0000-0000-00008A5C0000}"/>
    <cellStyle name="Total 8 2 4 8" xfId="23686" xr:uid="{00000000-0005-0000-0000-00008B5C0000}"/>
    <cellStyle name="Total 8 2 4 8 2" xfId="23687" xr:uid="{00000000-0005-0000-0000-00008C5C0000}"/>
    <cellStyle name="Total 8 2 4 9" xfId="23688" xr:uid="{00000000-0005-0000-0000-00008D5C0000}"/>
    <cellStyle name="Total 8 2 4 9 2" xfId="23689" xr:uid="{00000000-0005-0000-0000-00008E5C0000}"/>
    <cellStyle name="Total 8 2 5" xfId="23690" xr:uid="{00000000-0005-0000-0000-00008F5C0000}"/>
    <cellStyle name="Total 8 2 5 10" xfId="23691" xr:uid="{00000000-0005-0000-0000-0000905C0000}"/>
    <cellStyle name="Total 8 2 5 10 2" xfId="23692" xr:uid="{00000000-0005-0000-0000-0000915C0000}"/>
    <cellStyle name="Total 8 2 5 11" xfId="23693" xr:uid="{00000000-0005-0000-0000-0000925C0000}"/>
    <cellStyle name="Total 8 2 5 11 2" xfId="23694" xr:uid="{00000000-0005-0000-0000-0000935C0000}"/>
    <cellStyle name="Total 8 2 5 12" xfId="23695" xr:uid="{00000000-0005-0000-0000-0000945C0000}"/>
    <cellStyle name="Total 8 2 5 12 2" xfId="23696" xr:uid="{00000000-0005-0000-0000-0000955C0000}"/>
    <cellStyle name="Total 8 2 5 13" xfId="23697" xr:uid="{00000000-0005-0000-0000-0000965C0000}"/>
    <cellStyle name="Total 8 2 5 13 2" xfId="23698" xr:uid="{00000000-0005-0000-0000-0000975C0000}"/>
    <cellStyle name="Total 8 2 5 14" xfId="23699" xr:uid="{00000000-0005-0000-0000-0000985C0000}"/>
    <cellStyle name="Total 8 2 5 14 2" xfId="23700" xr:uid="{00000000-0005-0000-0000-0000995C0000}"/>
    <cellStyle name="Total 8 2 5 15" xfId="23701" xr:uid="{00000000-0005-0000-0000-00009A5C0000}"/>
    <cellStyle name="Total 8 2 5 15 2" xfId="23702" xr:uid="{00000000-0005-0000-0000-00009B5C0000}"/>
    <cellStyle name="Total 8 2 5 16" xfId="23703" xr:uid="{00000000-0005-0000-0000-00009C5C0000}"/>
    <cellStyle name="Total 8 2 5 16 2" xfId="23704" xr:uid="{00000000-0005-0000-0000-00009D5C0000}"/>
    <cellStyle name="Total 8 2 5 17" xfId="23705" xr:uid="{00000000-0005-0000-0000-00009E5C0000}"/>
    <cellStyle name="Total 8 2 5 17 2" xfId="23706" xr:uid="{00000000-0005-0000-0000-00009F5C0000}"/>
    <cellStyle name="Total 8 2 5 18" xfId="23707" xr:uid="{00000000-0005-0000-0000-0000A05C0000}"/>
    <cellStyle name="Total 8 2 5 18 2" xfId="23708" xr:uid="{00000000-0005-0000-0000-0000A15C0000}"/>
    <cellStyle name="Total 8 2 5 19" xfId="23709" xr:uid="{00000000-0005-0000-0000-0000A25C0000}"/>
    <cellStyle name="Total 8 2 5 2" xfId="23710" xr:uid="{00000000-0005-0000-0000-0000A35C0000}"/>
    <cellStyle name="Total 8 2 5 2 10" xfId="23711" xr:uid="{00000000-0005-0000-0000-0000A45C0000}"/>
    <cellStyle name="Total 8 2 5 2 10 2" xfId="23712" xr:uid="{00000000-0005-0000-0000-0000A55C0000}"/>
    <cellStyle name="Total 8 2 5 2 11" xfId="23713" xr:uid="{00000000-0005-0000-0000-0000A65C0000}"/>
    <cellStyle name="Total 8 2 5 2 11 2" xfId="23714" xr:uid="{00000000-0005-0000-0000-0000A75C0000}"/>
    <cellStyle name="Total 8 2 5 2 12" xfId="23715" xr:uid="{00000000-0005-0000-0000-0000A85C0000}"/>
    <cellStyle name="Total 8 2 5 2 12 2" xfId="23716" xr:uid="{00000000-0005-0000-0000-0000A95C0000}"/>
    <cellStyle name="Total 8 2 5 2 13" xfId="23717" xr:uid="{00000000-0005-0000-0000-0000AA5C0000}"/>
    <cellStyle name="Total 8 2 5 2 13 2" xfId="23718" xr:uid="{00000000-0005-0000-0000-0000AB5C0000}"/>
    <cellStyle name="Total 8 2 5 2 14" xfId="23719" xr:uid="{00000000-0005-0000-0000-0000AC5C0000}"/>
    <cellStyle name="Total 8 2 5 2 14 2" xfId="23720" xr:uid="{00000000-0005-0000-0000-0000AD5C0000}"/>
    <cellStyle name="Total 8 2 5 2 15" xfId="23721" xr:uid="{00000000-0005-0000-0000-0000AE5C0000}"/>
    <cellStyle name="Total 8 2 5 2 15 2" xfId="23722" xr:uid="{00000000-0005-0000-0000-0000AF5C0000}"/>
    <cellStyle name="Total 8 2 5 2 16" xfId="23723" xr:uid="{00000000-0005-0000-0000-0000B05C0000}"/>
    <cellStyle name="Total 8 2 5 2 16 2" xfId="23724" xr:uid="{00000000-0005-0000-0000-0000B15C0000}"/>
    <cellStyle name="Total 8 2 5 2 17" xfId="23725" xr:uid="{00000000-0005-0000-0000-0000B25C0000}"/>
    <cellStyle name="Total 8 2 5 2 17 2" xfId="23726" xr:uid="{00000000-0005-0000-0000-0000B35C0000}"/>
    <cellStyle name="Total 8 2 5 2 18" xfId="23727" xr:uid="{00000000-0005-0000-0000-0000B45C0000}"/>
    <cellStyle name="Total 8 2 5 2 2" xfId="23728" xr:uid="{00000000-0005-0000-0000-0000B55C0000}"/>
    <cellStyle name="Total 8 2 5 2 2 2" xfId="23729" xr:uid="{00000000-0005-0000-0000-0000B65C0000}"/>
    <cellStyle name="Total 8 2 5 2 3" xfId="23730" xr:uid="{00000000-0005-0000-0000-0000B75C0000}"/>
    <cellStyle name="Total 8 2 5 2 3 2" xfId="23731" xr:uid="{00000000-0005-0000-0000-0000B85C0000}"/>
    <cellStyle name="Total 8 2 5 2 4" xfId="23732" xr:uid="{00000000-0005-0000-0000-0000B95C0000}"/>
    <cellStyle name="Total 8 2 5 2 4 2" xfId="23733" xr:uid="{00000000-0005-0000-0000-0000BA5C0000}"/>
    <cellStyle name="Total 8 2 5 2 5" xfId="23734" xr:uid="{00000000-0005-0000-0000-0000BB5C0000}"/>
    <cellStyle name="Total 8 2 5 2 5 2" xfId="23735" xr:uid="{00000000-0005-0000-0000-0000BC5C0000}"/>
    <cellStyle name="Total 8 2 5 2 6" xfId="23736" xr:uid="{00000000-0005-0000-0000-0000BD5C0000}"/>
    <cellStyle name="Total 8 2 5 2 6 2" xfId="23737" xr:uid="{00000000-0005-0000-0000-0000BE5C0000}"/>
    <cellStyle name="Total 8 2 5 2 7" xfId="23738" xr:uid="{00000000-0005-0000-0000-0000BF5C0000}"/>
    <cellStyle name="Total 8 2 5 2 7 2" xfId="23739" xr:uid="{00000000-0005-0000-0000-0000C05C0000}"/>
    <cellStyle name="Total 8 2 5 2 8" xfId="23740" xr:uid="{00000000-0005-0000-0000-0000C15C0000}"/>
    <cellStyle name="Total 8 2 5 2 8 2" xfId="23741" xr:uid="{00000000-0005-0000-0000-0000C25C0000}"/>
    <cellStyle name="Total 8 2 5 2 9" xfId="23742" xr:uid="{00000000-0005-0000-0000-0000C35C0000}"/>
    <cellStyle name="Total 8 2 5 2 9 2" xfId="23743" xr:uid="{00000000-0005-0000-0000-0000C45C0000}"/>
    <cellStyle name="Total 8 2 5 3" xfId="23744" xr:uid="{00000000-0005-0000-0000-0000C55C0000}"/>
    <cellStyle name="Total 8 2 5 3 10" xfId="23745" xr:uid="{00000000-0005-0000-0000-0000C65C0000}"/>
    <cellStyle name="Total 8 2 5 3 10 2" xfId="23746" xr:uid="{00000000-0005-0000-0000-0000C75C0000}"/>
    <cellStyle name="Total 8 2 5 3 11" xfId="23747" xr:uid="{00000000-0005-0000-0000-0000C85C0000}"/>
    <cellStyle name="Total 8 2 5 3 11 2" xfId="23748" xr:uid="{00000000-0005-0000-0000-0000C95C0000}"/>
    <cellStyle name="Total 8 2 5 3 12" xfId="23749" xr:uid="{00000000-0005-0000-0000-0000CA5C0000}"/>
    <cellStyle name="Total 8 2 5 3 12 2" xfId="23750" xr:uid="{00000000-0005-0000-0000-0000CB5C0000}"/>
    <cellStyle name="Total 8 2 5 3 13" xfId="23751" xr:uid="{00000000-0005-0000-0000-0000CC5C0000}"/>
    <cellStyle name="Total 8 2 5 3 13 2" xfId="23752" xr:uid="{00000000-0005-0000-0000-0000CD5C0000}"/>
    <cellStyle name="Total 8 2 5 3 14" xfId="23753" xr:uid="{00000000-0005-0000-0000-0000CE5C0000}"/>
    <cellStyle name="Total 8 2 5 3 14 2" xfId="23754" xr:uid="{00000000-0005-0000-0000-0000CF5C0000}"/>
    <cellStyle name="Total 8 2 5 3 15" xfId="23755" xr:uid="{00000000-0005-0000-0000-0000D05C0000}"/>
    <cellStyle name="Total 8 2 5 3 15 2" xfId="23756" xr:uid="{00000000-0005-0000-0000-0000D15C0000}"/>
    <cellStyle name="Total 8 2 5 3 16" xfId="23757" xr:uid="{00000000-0005-0000-0000-0000D25C0000}"/>
    <cellStyle name="Total 8 2 5 3 2" xfId="23758" xr:uid="{00000000-0005-0000-0000-0000D35C0000}"/>
    <cellStyle name="Total 8 2 5 3 2 2" xfId="23759" xr:uid="{00000000-0005-0000-0000-0000D45C0000}"/>
    <cellStyle name="Total 8 2 5 3 3" xfId="23760" xr:uid="{00000000-0005-0000-0000-0000D55C0000}"/>
    <cellStyle name="Total 8 2 5 3 3 2" xfId="23761" xr:uid="{00000000-0005-0000-0000-0000D65C0000}"/>
    <cellStyle name="Total 8 2 5 3 4" xfId="23762" xr:uid="{00000000-0005-0000-0000-0000D75C0000}"/>
    <cellStyle name="Total 8 2 5 3 4 2" xfId="23763" xr:uid="{00000000-0005-0000-0000-0000D85C0000}"/>
    <cellStyle name="Total 8 2 5 3 5" xfId="23764" xr:uid="{00000000-0005-0000-0000-0000D95C0000}"/>
    <cellStyle name="Total 8 2 5 3 5 2" xfId="23765" xr:uid="{00000000-0005-0000-0000-0000DA5C0000}"/>
    <cellStyle name="Total 8 2 5 3 6" xfId="23766" xr:uid="{00000000-0005-0000-0000-0000DB5C0000}"/>
    <cellStyle name="Total 8 2 5 3 6 2" xfId="23767" xr:uid="{00000000-0005-0000-0000-0000DC5C0000}"/>
    <cellStyle name="Total 8 2 5 3 7" xfId="23768" xr:uid="{00000000-0005-0000-0000-0000DD5C0000}"/>
    <cellStyle name="Total 8 2 5 3 7 2" xfId="23769" xr:uid="{00000000-0005-0000-0000-0000DE5C0000}"/>
    <cellStyle name="Total 8 2 5 3 8" xfId="23770" xr:uid="{00000000-0005-0000-0000-0000DF5C0000}"/>
    <cellStyle name="Total 8 2 5 3 8 2" xfId="23771" xr:uid="{00000000-0005-0000-0000-0000E05C0000}"/>
    <cellStyle name="Total 8 2 5 3 9" xfId="23772" xr:uid="{00000000-0005-0000-0000-0000E15C0000}"/>
    <cellStyle name="Total 8 2 5 3 9 2" xfId="23773" xr:uid="{00000000-0005-0000-0000-0000E25C0000}"/>
    <cellStyle name="Total 8 2 5 4" xfId="23774" xr:uid="{00000000-0005-0000-0000-0000E35C0000}"/>
    <cellStyle name="Total 8 2 5 4 10" xfId="23775" xr:uid="{00000000-0005-0000-0000-0000E45C0000}"/>
    <cellStyle name="Total 8 2 5 4 10 2" xfId="23776" xr:uid="{00000000-0005-0000-0000-0000E55C0000}"/>
    <cellStyle name="Total 8 2 5 4 11" xfId="23777" xr:uid="{00000000-0005-0000-0000-0000E65C0000}"/>
    <cellStyle name="Total 8 2 5 4 11 2" xfId="23778" xr:uid="{00000000-0005-0000-0000-0000E75C0000}"/>
    <cellStyle name="Total 8 2 5 4 12" xfId="23779" xr:uid="{00000000-0005-0000-0000-0000E85C0000}"/>
    <cellStyle name="Total 8 2 5 4 12 2" xfId="23780" xr:uid="{00000000-0005-0000-0000-0000E95C0000}"/>
    <cellStyle name="Total 8 2 5 4 13" xfId="23781" xr:uid="{00000000-0005-0000-0000-0000EA5C0000}"/>
    <cellStyle name="Total 8 2 5 4 13 2" xfId="23782" xr:uid="{00000000-0005-0000-0000-0000EB5C0000}"/>
    <cellStyle name="Total 8 2 5 4 14" xfId="23783" xr:uid="{00000000-0005-0000-0000-0000EC5C0000}"/>
    <cellStyle name="Total 8 2 5 4 14 2" xfId="23784" xr:uid="{00000000-0005-0000-0000-0000ED5C0000}"/>
    <cellStyle name="Total 8 2 5 4 15" xfId="23785" xr:uid="{00000000-0005-0000-0000-0000EE5C0000}"/>
    <cellStyle name="Total 8 2 5 4 15 2" xfId="23786" xr:uid="{00000000-0005-0000-0000-0000EF5C0000}"/>
    <cellStyle name="Total 8 2 5 4 16" xfId="23787" xr:uid="{00000000-0005-0000-0000-0000F05C0000}"/>
    <cellStyle name="Total 8 2 5 4 2" xfId="23788" xr:uid="{00000000-0005-0000-0000-0000F15C0000}"/>
    <cellStyle name="Total 8 2 5 4 2 2" xfId="23789" xr:uid="{00000000-0005-0000-0000-0000F25C0000}"/>
    <cellStyle name="Total 8 2 5 4 3" xfId="23790" xr:uid="{00000000-0005-0000-0000-0000F35C0000}"/>
    <cellStyle name="Total 8 2 5 4 3 2" xfId="23791" xr:uid="{00000000-0005-0000-0000-0000F45C0000}"/>
    <cellStyle name="Total 8 2 5 4 4" xfId="23792" xr:uid="{00000000-0005-0000-0000-0000F55C0000}"/>
    <cellStyle name="Total 8 2 5 4 4 2" xfId="23793" xr:uid="{00000000-0005-0000-0000-0000F65C0000}"/>
    <cellStyle name="Total 8 2 5 4 5" xfId="23794" xr:uid="{00000000-0005-0000-0000-0000F75C0000}"/>
    <cellStyle name="Total 8 2 5 4 5 2" xfId="23795" xr:uid="{00000000-0005-0000-0000-0000F85C0000}"/>
    <cellStyle name="Total 8 2 5 4 6" xfId="23796" xr:uid="{00000000-0005-0000-0000-0000F95C0000}"/>
    <cellStyle name="Total 8 2 5 4 6 2" xfId="23797" xr:uid="{00000000-0005-0000-0000-0000FA5C0000}"/>
    <cellStyle name="Total 8 2 5 4 7" xfId="23798" xr:uid="{00000000-0005-0000-0000-0000FB5C0000}"/>
    <cellStyle name="Total 8 2 5 4 7 2" xfId="23799" xr:uid="{00000000-0005-0000-0000-0000FC5C0000}"/>
    <cellStyle name="Total 8 2 5 4 8" xfId="23800" xr:uid="{00000000-0005-0000-0000-0000FD5C0000}"/>
    <cellStyle name="Total 8 2 5 4 8 2" xfId="23801" xr:uid="{00000000-0005-0000-0000-0000FE5C0000}"/>
    <cellStyle name="Total 8 2 5 4 9" xfId="23802" xr:uid="{00000000-0005-0000-0000-0000FF5C0000}"/>
    <cellStyle name="Total 8 2 5 4 9 2" xfId="23803" xr:uid="{00000000-0005-0000-0000-0000005D0000}"/>
    <cellStyle name="Total 8 2 5 5" xfId="23804" xr:uid="{00000000-0005-0000-0000-0000015D0000}"/>
    <cellStyle name="Total 8 2 5 5 10" xfId="23805" xr:uid="{00000000-0005-0000-0000-0000025D0000}"/>
    <cellStyle name="Total 8 2 5 5 10 2" xfId="23806" xr:uid="{00000000-0005-0000-0000-0000035D0000}"/>
    <cellStyle name="Total 8 2 5 5 11" xfId="23807" xr:uid="{00000000-0005-0000-0000-0000045D0000}"/>
    <cellStyle name="Total 8 2 5 5 11 2" xfId="23808" xr:uid="{00000000-0005-0000-0000-0000055D0000}"/>
    <cellStyle name="Total 8 2 5 5 12" xfId="23809" xr:uid="{00000000-0005-0000-0000-0000065D0000}"/>
    <cellStyle name="Total 8 2 5 5 12 2" xfId="23810" xr:uid="{00000000-0005-0000-0000-0000075D0000}"/>
    <cellStyle name="Total 8 2 5 5 13" xfId="23811" xr:uid="{00000000-0005-0000-0000-0000085D0000}"/>
    <cellStyle name="Total 8 2 5 5 13 2" xfId="23812" xr:uid="{00000000-0005-0000-0000-0000095D0000}"/>
    <cellStyle name="Total 8 2 5 5 14" xfId="23813" xr:uid="{00000000-0005-0000-0000-00000A5D0000}"/>
    <cellStyle name="Total 8 2 5 5 14 2" xfId="23814" xr:uid="{00000000-0005-0000-0000-00000B5D0000}"/>
    <cellStyle name="Total 8 2 5 5 15" xfId="23815" xr:uid="{00000000-0005-0000-0000-00000C5D0000}"/>
    <cellStyle name="Total 8 2 5 5 2" xfId="23816" xr:uid="{00000000-0005-0000-0000-00000D5D0000}"/>
    <cellStyle name="Total 8 2 5 5 2 2" xfId="23817" xr:uid="{00000000-0005-0000-0000-00000E5D0000}"/>
    <cellStyle name="Total 8 2 5 5 3" xfId="23818" xr:uid="{00000000-0005-0000-0000-00000F5D0000}"/>
    <cellStyle name="Total 8 2 5 5 3 2" xfId="23819" xr:uid="{00000000-0005-0000-0000-0000105D0000}"/>
    <cellStyle name="Total 8 2 5 5 4" xfId="23820" xr:uid="{00000000-0005-0000-0000-0000115D0000}"/>
    <cellStyle name="Total 8 2 5 5 4 2" xfId="23821" xr:uid="{00000000-0005-0000-0000-0000125D0000}"/>
    <cellStyle name="Total 8 2 5 5 5" xfId="23822" xr:uid="{00000000-0005-0000-0000-0000135D0000}"/>
    <cellStyle name="Total 8 2 5 5 5 2" xfId="23823" xr:uid="{00000000-0005-0000-0000-0000145D0000}"/>
    <cellStyle name="Total 8 2 5 5 6" xfId="23824" xr:uid="{00000000-0005-0000-0000-0000155D0000}"/>
    <cellStyle name="Total 8 2 5 5 6 2" xfId="23825" xr:uid="{00000000-0005-0000-0000-0000165D0000}"/>
    <cellStyle name="Total 8 2 5 5 7" xfId="23826" xr:uid="{00000000-0005-0000-0000-0000175D0000}"/>
    <cellStyle name="Total 8 2 5 5 7 2" xfId="23827" xr:uid="{00000000-0005-0000-0000-0000185D0000}"/>
    <cellStyle name="Total 8 2 5 5 8" xfId="23828" xr:uid="{00000000-0005-0000-0000-0000195D0000}"/>
    <cellStyle name="Total 8 2 5 5 8 2" xfId="23829" xr:uid="{00000000-0005-0000-0000-00001A5D0000}"/>
    <cellStyle name="Total 8 2 5 5 9" xfId="23830" xr:uid="{00000000-0005-0000-0000-00001B5D0000}"/>
    <cellStyle name="Total 8 2 5 5 9 2" xfId="23831" xr:uid="{00000000-0005-0000-0000-00001C5D0000}"/>
    <cellStyle name="Total 8 2 5 6" xfId="23832" xr:uid="{00000000-0005-0000-0000-00001D5D0000}"/>
    <cellStyle name="Total 8 2 5 6 2" xfId="23833" xr:uid="{00000000-0005-0000-0000-00001E5D0000}"/>
    <cellStyle name="Total 8 2 5 7" xfId="23834" xr:uid="{00000000-0005-0000-0000-00001F5D0000}"/>
    <cellStyle name="Total 8 2 5 7 2" xfId="23835" xr:uid="{00000000-0005-0000-0000-0000205D0000}"/>
    <cellStyle name="Total 8 2 5 8" xfId="23836" xr:uid="{00000000-0005-0000-0000-0000215D0000}"/>
    <cellStyle name="Total 8 2 5 8 2" xfId="23837" xr:uid="{00000000-0005-0000-0000-0000225D0000}"/>
    <cellStyle name="Total 8 2 5 9" xfId="23838" xr:uid="{00000000-0005-0000-0000-0000235D0000}"/>
    <cellStyle name="Total 8 2 5 9 2" xfId="23839" xr:uid="{00000000-0005-0000-0000-0000245D0000}"/>
    <cellStyle name="Total 8 2 6" xfId="23840" xr:uid="{00000000-0005-0000-0000-0000255D0000}"/>
    <cellStyle name="Total 8 2 6 10" xfId="23841" xr:uid="{00000000-0005-0000-0000-0000265D0000}"/>
    <cellStyle name="Total 8 2 6 10 2" xfId="23842" xr:uid="{00000000-0005-0000-0000-0000275D0000}"/>
    <cellStyle name="Total 8 2 6 11" xfId="23843" xr:uid="{00000000-0005-0000-0000-0000285D0000}"/>
    <cellStyle name="Total 8 2 6 11 2" xfId="23844" xr:uid="{00000000-0005-0000-0000-0000295D0000}"/>
    <cellStyle name="Total 8 2 6 12" xfId="23845" xr:uid="{00000000-0005-0000-0000-00002A5D0000}"/>
    <cellStyle name="Total 8 2 6 12 2" xfId="23846" xr:uid="{00000000-0005-0000-0000-00002B5D0000}"/>
    <cellStyle name="Total 8 2 6 13" xfId="23847" xr:uid="{00000000-0005-0000-0000-00002C5D0000}"/>
    <cellStyle name="Total 8 2 6 13 2" xfId="23848" xr:uid="{00000000-0005-0000-0000-00002D5D0000}"/>
    <cellStyle name="Total 8 2 6 14" xfId="23849" xr:uid="{00000000-0005-0000-0000-00002E5D0000}"/>
    <cellStyle name="Total 8 2 6 14 2" xfId="23850" xr:uid="{00000000-0005-0000-0000-00002F5D0000}"/>
    <cellStyle name="Total 8 2 6 15" xfId="23851" xr:uid="{00000000-0005-0000-0000-0000305D0000}"/>
    <cellStyle name="Total 8 2 6 15 2" xfId="23852" xr:uid="{00000000-0005-0000-0000-0000315D0000}"/>
    <cellStyle name="Total 8 2 6 16" xfId="23853" xr:uid="{00000000-0005-0000-0000-0000325D0000}"/>
    <cellStyle name="Total 8 2 6 16 2" xfId="23854" xr:uid="{00000000-0005-0000-0000-0000335D0000}"/>
    <cellStyle name="Total 8 2 6 17" xfId="23855" xr:uid="{00000000-0005-0000-0000-0000345D0000}"/>
    <cellStyle name="Total 8 2 6 17 2" xfId="23856" xr:uid="{00000000-0005-0000-0000-0000355D0000}"/>
    <cellStyle name="Total 8 2 6 18" xfId="23857" xr:uid="{00000000-0005-0000-0000-0000365D0000}"/>
    <cellStyle name="Total 8 2 6 18 2" xfId="23858" xr:uid="{00000000-0005-0000-0000-0000375D0000}"/>
    <cellStyle name="Total 8 2 6 19" xfId="23859" xr:uid="{00000000-0005-0000-0000-0000385D0000}"/>
    <cellStyle name="Total 8 2 6 2" xfId="23860" xr:uid="{00000000-0005-0000-0000-0000395D0000}"/>
    <cellStyle name="Total 8 2 6 2 10" xfId="23861" xr:uid="{00000000-0005-0000-0000-00003A5D0000}"/>
    <cellStyle name="Total 8 2 6 2 10 2" xfId="23862" xr:uid="{00000000-0005-0000-0000-00003B5D0000}"/>
    <cellStyle name="Total 8 2 6 2 11" xfId="23863" xr:uid="{00000000-0005-0000-0000-00003C5D0000}"/>
    <cellStyle name="Total 8 2 6 2 11 2" xfId="23864" xr:uid="{00000000-0005-0000-0000-00003D5D0000}"/>
    <cellStyle name="Total 8 2 6 2 12" xfId="23865" xr:uid="{00000000-0005-0000-0000-00003E5D0000}"/>
    <cellStyle name="Total 8 2 6 2 12 2" xfId="23866" xr:uid="{00000000-0005-0000-0000-00003F5D0000}"/>
    <cellStyle name="Total 8 2 6 2 13" xfId="23867" xr:uid="{00000000-0005-0000-0000-0000405D0000}"/>
    <cellStyle name="Total 8 2 6 2 13 2" xfId="23868" xr:uid="{00000000-0005-0000-0000-0000415D0000}"/>
    <cellStyle name="Total 8 2 6 2 14" xfId="23869" xr:uid="{00000000-0005-0000-0000-0000425D0000}"/>
    <cellStyle name="Total 8 2 6 2 14 2" xfId="23870" xr:uid="{00000000-0005-0000-0000-0000435D0000}"/>
    <cellStyle name="Total 8 2 6 2 15" xfId="23871" xr:uid="{00000000-0005-0000-0000-0000445D0000}"/>
    <cellStyle name="Total 8 2 6 2 15 2" xfId="23872" xr:uid="{00000000-0005-0000-0000-0000455D0000}"/>
    <cellStyle name="Total 8 2 6 2 16" xfId="23873" xr:uid="{00000000-0005-0000-0000-0000465D0000}"/>
    <cellStyle name="Total 8 2 6 2 16 2" xfId="23874" xr:uid="{00000000-0005-0000-0000-0000475D0000}"/>
    <cellStyle name="Total 8 2 6 2 17" xfId="23875" xr:uid="{00000000-0005-0000-0000-0000485D0000}"/>
    <cellStyle name="Total 8 2 6 2 17 2" xfId="23876" xr:uid="{00000000-0005-0000-0000-0000495D0000}"/>
    <cellStyle name="Total 8 2 6 2 18" xfId="23877" xr:uid="{00000000-0005-0000-0000-00004A5D0000}"/>
    <cellStyle name="Total 8 2 6 2 2" xfId="23878" xr:uid="{00000000-0005-0000-0000-00004B5D0000}"/>
    <cellStyle name="Total 8 2 6 2 2 2" xfId="23879" xr:uid="{00000000-0005-0000-0000-00004C5D0000}"/>
    <cellStyle name="Total 8 2 6 2 3" xfId="23880" xr:uid="{00000000-0005-0000-0000-00004D5D0000}"/>
    <cellStyle name="Total 8 2 6 2 3 2" xfId="23881" xr:uid="{00000000-0005-0000-0000-00004E5D0000}"/>
    <cellStyle name="Total 8 2 6 2 4" xfId="23882" xr:uid="{00000000-0005-0000-0000-00004F5D0000}"/>
    <cellStyle name="Total 8 2 6 2 4 2" xfId="23883" xr:uid="{00000000-0005-0000-0000-0000505D0000}"/>
    <cellStyle name="Total 8 2 6 2 5" xfId="23884" xr:uid="{00000000-0005-0000-0000-0000515D0000}"/>
    <cellStyle name="Total 8 2 6 2 5 2" xfId="23885" xr:uid="{00000000-0005-0000-0000-0000525D0000}"/>
    <cellStyle name="Total 8 2 6 2 6" xfId="23886" xr:uid="{00000000-0005-0000-0000-0000535D0000}"/>
    <cellStyle name="Total 8 2 6 2 6 2" xfId="23887" xr:uid="{00000000-0005-0000-0000-0000545D0000}"/>
    <cellStyle name="Total 8 2 6 2 7" xfId="23888" xr:uid="{00000000-0005-0000-0000-0000555D0000}"/>
    <cellStyle name="Total 8 2 6 2 7 2" xfId="23889" xr:uid="{00000000-0005-0000-0000-0000565D0000}"/>
    <cellStyle name="Total 8 2 6 2 8" xfId="23890" xr:uid="{00000000-0005-0000-0000-0000575D0000}"/>
    <cellStyle name="Total 8 2 6 2 8 2" xfId="23891" xr:uid="{00000000-0005-0000-0000-0000585D0000}"/>
    <cellStyle name="Total 8 2 6 2 9" xfId="23892" xr:uid="{00000000-0005-0000-0000-0000595D0000}"/>
    <cellStyle name="Total 8 2 6 2 9 2" xfId="23893" xr:uid="{00000000-0005-0000-0000-00005A5D0000}"/>
    <cellStyle name="Total 8 2 6 3" xfId="23894" xr:uid="{00000000-0005-0000-0000-00005B5D0000}"/>
    <cellStyle name="Total 8 2 6 3 10" xfId="23895" xr:uid="{00000000-0005-0000-0000-00005C5D0000}"/>
    <cellStyle name="Total 8 2 6 3 10 2" xfId="23896" xr:uid="{00000000-0005-0000-0000-00005D5D0000}"/>
    <cellStyle name="Total 8 2 6 3 11" xfId="23897" xr:uid="{00000000-0005-0000-0000-00005E5D0000}"/>
    <cellStyle name="Total 8 2 6 3 11 2" xfId="23898" xr:uid="{00000000-0005-0000-0000-00005F5D0000}"/>
    <cellStyle name="Total 8 2 6 3 12" xfId="23899" xr:uid="{00000000-0005-0000-0000-0000605D0000}"/>
    <cellStyle name="Total 8 2 6 3 12 2" xfId="23900" xr:uid="{00000000-0005-0000-0000-0000615D0000}"/>
    <cellStyle name="Total 8 2 6 3 13" xfId="23901" xr:uid="{00000000-0005-0000-0000-0000625D0000}"/>
    <cellStyle name="Total 8 2 6 3 13 2" xfId="23902" xr:uid="{00000000-0005-0000-0000-0000635D0000}"/>
    <cellStyle name="Total 8 2 6 3 14" xfId="23903" xr:uid="{00000000-0005-0000-0000-0000645D0000}"/>
    <cellStyle name="Total 8 2 6 3 14 2" xfId="23904" xr:uid="{00000000-0005-0000-0000-0000655D0000}"/>
    <cellStyle name="Total 8 2 6 3 15" xfId="23905" xr:uid="{00000000-0005-0000-0000-0000665D0000}"/>
    <cellStyle name="Total 8 2 6 3 15 2" xfId="23906" xr:uid="{00000000-0005-0000-0000-0000675D0000}"/>
    <cellStyle name="Total 8 2 6 3 16" xfId="23907" xr:uid="{00000000-0005-0000-0000-0000685D0000}"/>
    <cellStyle name="Total 8 2 6 3 2" xfId="23908" xr:uid="{00000000-0005-0000-0000-0000695D0000}"/>
    <cellStyle name="Total 8 2 6 3 2 2" xfId="23909" xr:uid="{00000000-0005-0000-0000-00006A5D0000}"/>
    <cellStyle name="Total 8 2 6 3 3" xfId="23910" xr:uid="{00000000-0005-0000-0000-00006B5D0000}"/>
    <cellStyle name="Total 8 2 6 3 3 2" xfId="23911" xr:uid="{00000000-0005-0000-0000-00006C5D0000}"/>
    <cellStyle name="Total 8 2 6 3 4" xfId="23912" xr:uid="{00000000-0005-0000-0000-00006D5D0000}"/>
    <cellStyle name="Total 8 2 6 3 4 2" xfId="23913" xr:uid="{00000000-0005-0000-0000-00006E5D0000}"/>
    <cellStyle name="Total 8 2 6 3 5" xfId="23914" xr:uid="{00000000-0005-0000-0000-00006F5D0000}"/>
    <cellStyle name="Total 8 2 6 3 5 2" xfId="23915" xr:uid="{00000000-0005-0000-0000-0000705D0000}"/>
    <cellStyle name="Total 8 2 6 3 6" xfId="23916" xr:uid="{00000000-0005-0000-0000-0000715D0000}"/>
    <cellStyle name="Total 8 2 6 3 6 2" xfId="23917" xr:uid="{00000000-0005-0000-0000-0000725D0000}"/>
    <cellStyle name="Total 8 2 6 3 7" xfId="23918" xr:uid="{00000000-0005-0000-0000-0000735D0000}"/>
    <cellStyle name="Total 8 2 6 3 7 2" xfId="23919" xr:uid="{00000000-0005-0000-0000-0000745D0000}"/>
    <cellStyle name="Total 8 2 6 3 8" xfId="23920" xr:uid="{00000000-0005-0000-0000-0000755D0000}"/>
    <cellStyle name="Total 8 2 6 3 8 2" xfId="23921" xr:uid="{00000000-0005-0000-0000-0000765D0000}"/>
    <cellStyle name="Total 8 2 6 3 9" xfId="23922" xr:uid="{00000000-0005-0000-0000-0000775D0000}"/>
    <cellStyle name="Total 8 2 6 3 9 2" xfId="23923" xr:uid="{00000000-0005-0000-0000-0000785D0000}"/>
    <cellStyle name="Total 8 2 6 4" xfId="23924" xr:uid="{00000000-0005-0000-0000-0000795D0000}"/>
    <cellStyle name="Total 8 2 6 4 10" xfId="23925" xr:uid="{00000000-0005-0000-0000-00007A5D0000}"/>
    <cellStyle name="Total 8 2 6 4 10 2" xfId="23926" xr:uid="{00000000-0005-0000-0000-00007B5D0000}"/>
    <cellStyle name="Total 8 2 6 4 11" xfId="23927" xr:uid="{00000000-0005-0000-0000-00007C5D0000}"/>
    <cellStyle name="Total 8 2 6 4 11 2" xfId="23928" xr:uid="{00000000-0005-0000-0000-00007D5D0000}"/>
    <cellStyle name="Total 8 2 6 4 12" xfId="23929" xr:uid="{00000000-0005-0000-0000-00007E5D0000}"/>
    <cellStyle name="Total 8 2 6 4 12 2" xfId="23930" xr:uid="{00000000-0005-0000-0000-00007F5D0000}"/>
    <cellStyle name="Total 8 2 6 4 13" xfId="23931" xr:uid="{00000000-0005-0000-0000-0000805D0000}"/>
    <cellStyle name="Total 8 2 6 4 13 2" xfId="23932" xr:uid="{00000000-0005-0000-0000-0000815D0000}"/>
    <cellStyle name="Total 8 2 6 4 14" xfId="23933" xr:uid="{00000000-0005-0000-0000-0000825D0000}"/>
    <cellStyle name="Total 8 2 6 4 14 2" xfId="23934" xr:uid="{00000000-0005-0000-0000-0000835D0000}"/>
    <cellStyle name="Total 8 2 6 4 15" xfId="23935" xr:uid="{00000000-0005-0000-0000-0000845D0000}"/>
    <cellStyle name="Total 8 2 6 4 15 2" xfId="23936" xr:uid="{00000000-0005-0000-0000-0000855D0000}"/>
    <cellStyle name="Total 8 2 6 4 16" xfId="23937" xr:uid="{00000000-0005-0000-0000-0000865D0000}"/>
    <cellStyle name="Total 8 2 6 4 2" xfId="23938" xr:uid="{00000000-0005-0000-0000-0000875D0000}"/>
    <cellStyle name="Total 8 2 6 4 2 2" xfId="23939" xr:uid="{00000000-0005-0000-0000-0000885D0000}"/>
    <cellStyle name="Total 8 2 6 4 3" xfId="23940" xr:uid="{00000000-0005-0000-0000-0000895D0000}"/>
    <cellStyle name="Total 8 2 6 4 3 2" xfId="23941" xr:uid="{00000000-0005-0000-0000-00008A5D0000}"/>
    <cellStyle name="Total 8 2 6 4 4" xfId="23942" xr:uid="{00000000-0005-0000-0000-00008B5D0000}"/>
    <cellStyle name="Total 8 2 6 4 4 2" xfId="23943" xr:uid="{00000000-0005-0000-0000-00008C5D0000}"/>
    <cellStyle name="Total 8 2 6 4 5" xfId="23944" xr:uid="{00000000-0005-0000-0000-00008D5D0000}"/>
    <cellStyle name="Total 8 2 6 4 5 2" xfId="23945" xr:uid="{00000000-0005-0000-0000-00008E5D0000}"/>
    <cellStyle name="Total 8 2 6 4 6" xfId="23946" xr:uid="{00000000-0005-0000-0000-00008F5D0000}"/>
    <cellStyle name="Total 8 2 6 4 6 2" xfId="23947" xr:uid="{00000000-0005-0000-0000-0000905D0000}"/>
    <cellStyle name="Total 8 2 6 4 7" xfId="23948" xr:uid="{00000000-0005-0000-0000-0000915D0000}"/>
    <cellStyle name="Total 8 2 6 4 7 2" xfId="23949" xr:uid="{00000000-0005-0000-0000-0000925D0000}"/>
    <cellStyle name="Total 8 2 6 4 8" xfId="23950" xr:uid="{00000000-0005-0000-0000-0000935D0000}"/>
    <cellStyle name="Total 8 2 6 4 8 2" xfId="23951" xr:uid="{00000000-0005-0000-0000-0000945D0000}"/>
    <cellStyle name="Total 8 2 6 4 9" xfId="23952" xr:uid="{00000000-0005-0000-0000-0000955D0000}"/>
    <cellStyle name="Total 8 2 6 4 9 2" xfId="23953" xr:uid="{00000000-0005-0000-0000-0000965D0000}"/>
    <cellStyle name="Total 8 2 6 5" xfId="23954" xr:uid="{00000000-0005-0000-0000-0000975D0000}"/>
    <cellStyle name="Total 8 2 6 5 10" xfId="23955" xr:uid="{00000000-0005-0000-0000-0000985D0000}"/>
    <cellStyle name="Total 8 2 6 5 10 2" xfId="23956" xr:uid="{00000000-0005-0000-0000-0000995D0000}"/>
    <cellStyle name="Total 8 2 6 5 11" xfId="23957" xr:uid="{00000000-0005-0000-0000-00009A5D0000}"/>
    <cellStyle name="Total 8 2 6 5 11 2" xfId="23958" xr:uid="{00000000-0005-0000-0000-00009B5D0000}"/>
    <cellStyle name="Total 8 2 6 5 12" xfId="23959" xr:uid="{00000000-0005-0000-0000-00009C5D0000}"/>
    <cellStyle name="Total 8 2 6 5 12 2" xfId="23960" xr:uid="{00000000-0005-0000-0000-00009D5D0000}"/>
    <cellStyle name="Total 8 2 6 5 13" xfId="23961" xr:uid="{00000000-0005-0000-0000-00009E5D0000}"/>
    <cellStyle name="Total 8 2 6 5 13 2" xfId="23962" xr:uid="{00000000-0005-0000-0000-00009F5D0000}"/>
    <cellStyle name="Total 8 2 6 5 14" xfId="23963" xr:uid="{00000000-0005-0000-0000-0000A05D0000}"/>
    <cellStyle name="Total 8 2 6 5 14 2" xfId="23964" xr:uid="{00000000-0005-0000-0000-0000A15D0000}"/>
    <cellStyle name="Total 8 2 6 5 15" xfId="23965" xr:uid="{00000000-0005-0000-0000-0000A25D0000}"/>
    <cellStyle name="Total 8 2 6 5 2" xfId="23966" xr:uid="{00000000-0005-0000-0000-0000A35D0000}"/>
    <cellStyle name="Total 8 2 6 5 2 2" xfId="23967" xr:uid="{00000000-0005-0000-0000-0000A45D0000}"/>
    <cellStyle name="Total 8 2 6 5 3" xfId="23968" xr:uid="{00000000-0005-0000-0000-0000A55D0000}"/>
    <cellStyle name="Total 8 2 6 5 3 2" xfId="23969" xr:uid="{00000000-0005-0000-0000-0000A65D0000}"/>
    <cellStyle name="Total 8 2 6 5 4" xfId="23970" xr:uid="{00000000-0005-0000-0000-0000A75D0000}"/>
    <cellStyle name="Total 8 2 6 5 4 2" xfId="23971" xr:uid="{00000000-0005-0000-0000-0000A85D0000}"/>
    <cellStyle name="Total 8 2 6 5 5" xfId="23972" xr:uid="{00000000-0005-0000-0000-0000A95D0000}"/>
    <cellStyle name="Total 8 2 6 5 5 2" xfId="23973" xr:uid="{00000000-0005-0000-0000-0000AA5D0000}"/>
    <cellStyle name="Total 8 2 6 5 6" xfId="23974" xr:uid="{00000000-0005-0000-0000-0000AB5D0000}"/>
    <cellStyle name="Total 8 2 6 5 6 2" xfId="23975" xr:uid="{00000000-0005-0000-0000-0000AC5D0000}"/>
    <cellStyle name="Total 8 2 6 5 7" xfId="23976" xr:uid="{00000000-0005-0000-0000-0000AD5D0000}"/>
    <cellStyle name="Total 8 2 6 5 7 2" xfId="23977" xr:uid="{00000000-0005-0000-0000-0000AE5D0000}"/>
    <cellStyle name="Total 8 2 6 5 8" xfId="23978" xr:uid="{00000000-0005-0000-0000-0000AF5D0000}"/>
    <cellStyle name="Total 8 2 6 5 8 2" xfId="23979" xr:uid="{00000000-0005-0000-0000-0000B05D0000}"/>
    <cellStyle name="Total 8 2 6 5 9" xfId="23980" xr:uid="{00000000-0005-0000-0000-0000B15D0000}"/>
    <cellStyle name="Total 8 2 6 5 9 2" xfId="23981" xr:uid="{00000000-0005-0000-0000-0000B25D0000}"/>
    <cellStyle name="Total 8 2 6 6" xfId="23982" xr:uid="{00000000-0005-0000-0000-0000B35D0000}"/>
    <cellStyle name="Total 8 2 6 6 2" xfId="23983" xr:uid="{00000000-0005-0000-0000-0000B45D0000}"/>
    <cellStyle name="Total 8 2 6 7" xfId="23984" xr:uid="{00000000-0005-0000-0000-0000B55D0000}"/>
    <cellStyle name="Total 8 2 6 7 2" xfId="23985" xr:uid="{00000000-0005-0000-0000-0000B65D0000}"/>
    <cellStyle name="Total 8 2 6 8" xfId="23986" xr:uid="{00000000-0005-0000-0000-0000B75D0000}"/>
    <cellStyle name="Total 8 2 6 8 2" xfId="23987" xr:uid="{00000000-0005-0000-0000-0000B85D0000}"/>
    <cellStyle name="Total 8 2 6 9" xfId="23988" xr:uid="{00000000-0005-0000-0000-0000B95D0000}"/>
    <cellStyle name="Total 8 2 6 9 2" xfId="23989" xr:uid="{00000000-0005-0000-0000-0000BA5D0000}"/>
    <cellStyle name="Total 8 2 7" xfId="23990" xr:uid="{00000000-0005-0000-0000-0000BB5D0000}"/>
    <cellStyle name="Total 8 2 7 10" xfId="23991" xr:uid="{00000000-0005-0000-0000-0000BC5D0000}"/>
    <cellStyle name="Total 8 2 7 10 2" xfId="23992" xr:uid="{00000000-0005-0000-0000-0000BD5D0000}"/>
    <cellStyle name="Total 8 2 7 11" xfId="23993" xr:uid="{00000000-0005-0000-0000-0000BE5D0000}"/>
    <cellStyle name="Total 8 2 7 11 2" xfId="23994" xr:uid="{00000000-0005-0000-0000-0000BF5D0000}"/>
    <cellStyle name="Total 8 2 7 12" xfId="23995" xr:uid="{00000000-0005-0000-0000-0000C05D0000}"/>
    <cellStyle name="Total 8 2 7 12 2" xfId="23996" xr:uid="{00000000-0005-0000-0000-0000C15D0000}"/>
    <cellStyle name="Total 8 2 7 13" xfId="23997" xr:uid="{00000000-0005-0000-0000-0000C25D0000}"/>
    <cellStyle name="Total 8 2 7 13 2" xfId="23998" xr:uid="{00000000-0005-0000-0000-0000C35D0000}"/>
    <cellStyle name="Total 8 2 7 14" xfId="23999" xr:uid="{00000000-0005-0000-0000-0000C45D0000}"/>
    <cellStyle name="Total 8 2 7 14 2" xfId="24000" xr:uid="{00000000-0005-0000-0000-0000C55D0000}"/>
    <cellStyle name="Total 8 2 7 15" xfId="24001" xr:uid="{00000000-0005-0000-0000-0000C65D0000}"/>
    <cellStyle name="Total 8 2 7 15 2" xfId="24002" xr:uid="{00000000-0005-0000-0000-0000C75D0000}"/>
    <cellStyle name="Total 8 2 7 16" xfId="24003" xr:uid="{00000000-0005-0000-0000-0000C85D0000}"/>
    <cellStyle name="Total 8 2 7 16 2" xfId="24004" xr:uid="{00000000-0005-0000-0000-0000C95D0000}"/>
    <cellStyle name="Total 8 2 7 17" xfId="24005" xr:uid="{00000000-0005-0000-0000-0000CA5D0000}"/>
    <cellStyle name="Total 8 2 7 17 2" xfId="24006" xr:uid="{00000000-0005-0000-0000-0000CB5D0000}"/>
    <cellStyle name="Total 8 2 7 18" xfId="24007" xr:uid="{00000000-0005-0000-0000-0000CC5D0000}"/>
    <cellStyle name="Total 8 2 7 2" xfId="24008" xr:uid="{00000000-0005-0000-0000-0000CD5D0000}"/>
    <cellStyle name="Total 8 2 7 2 10" xfId="24009" xr:uid="{00000000-0005-0000-0000-0000CE5D0000}"/>
    <cellStyle name="Total 8 2 7 2 10 2" xfId="24010" xr:uid="{00000000-0005-0000-0000-0000CF5D0000}"/>
    <cellStyle name="Total 8 2 7 2 11" xfId="24011" xr:uid="{00000000-0005-0000-0000-0000D05D0000}"/>
    <cellStyle name="Total 8 2 7 2 11 2" xfId="24012" xr:uid="{00000000-0005-0000-0000-0000D15D0000}"/>
    <cellStyle name="Total 8 2 7 2 12" xfId="24013" xr:uid="{00000000-0005-0000-0000-0000D25D0000}"/>
    <cellStyle name="Total 8 2 7 2 12 2" xfId="24014" xr:uid="{00000000-0005-0000-0000-0000D35D0000}"/>
    <cellStyle name="Total 8 2 7 2 13" xfId="24015" xr:uid="{00000000-0005-0000-0000-0000D45D0000}"/>
    <cellStyle name="Total 8 2 7 2 13 2" xfId="24016" xr:uid="{00000000-0005-0000-0000-0000D55D0000}"/>
    <cellStyle name="Total 8 2 7 2 14" xfId="24017" xr:uid="{00000000-0005-0000-0000-0000D65D0000}"/>
    <cellStyle name="Total 8 2 7 2 14 2" xfId="24018" xr:uid="{00000000-0005-0000-0000-0000D75D0000}"/>
    <cellStyle name="Total 8 2 7 2 15" xfId="24019" xr:uid="{00000000-0005-0000-0000-0000D85D0000}"/>
    <cellStyle name="Total 8 2 7 2 15 2" xfId="24020" xr:uid="{00000000-0005-0000-0000-0000D95D0000}"/>
    <cellStyle name="Total 8 2 7 2 16" xfId="24021" xr:uid="{00000000-0005-0000-0000-0000DA5D0000}"/>
    <cellStyle name="Total 8 2 7 2 16 2" xfId="24022" xr:uid="{00000000-0005-0000-0000-0000DB5D0000}"/>
    <cellStyle name="Total 8 2 7 2 17" xfId="24023" xr:uid="{00000000-0005-0000-0000-0000DC5D0000}"/>
    <cellStyle name="Total 8 2 7 2 17 2" xfId="24024" xr:uid="{00000000-0005-0000-0000-0000DD5D0000}"/>
    <cellStyle name="Total 8 2 7 2 18" xfId="24025" xr:uid="{00000000-0005-0000-0000-0000DE5D0000}"/>
    <cellStyle name="Total 8 2 7 2 2" xfId="24026" xr:uid="{00000000-0005-0000-0000-0000DF5D0000}"/>
    <cellStyle name="Total 8 2 7 2 2 2" xfId="24027" xr:uid="{00000000-0005-0000-0000-0000E05D0000}"/>
    <cellStyle name="Total 8 2 7 2 3" xfId="24028" xr:uid="{00000000-0005-0000-0000-0000E15D0000}"/>
    <cellStyle name="Total 8 2 7 2 3 2" xfId="24029" xr:uid="{00000000-0005-0000-0000-0000E25D0000}"/>
    <cellStyle name="Total 8 2 7 2 4" xfId="24030" xr:uid="{00000000-0005-0000-0000-0000E35D0000}"/>
    <cellStyle name="Total 8 2 7 2 4 2" xfId="24031" xr:uid="{00000000-0005-0000-0000-0000E45D0000}"/>
    <cellStyle name="Total 8 2 7 2 5" xfId="24032" xr:uid="{00000000-0005-0000-0000-0000E55D0000}"/>
    <cellStyle name="Total 8 2 7 2 5 2" xfId="24033" xr:uid="{00000000-0005-0000-0000-0000E65D0000}"/>
    <cellStyle name="Total 8 2 7 2 6" xfId="24034" xr:uid="{00000000-0005-0000-0000-0000E75D0000}"/>
    <cellStyle name="Total 8 2 7 2 6 2" xfId="24035" xr:uid="{00000000-0005-0000-0000-0000E85D0000}"/>
    <cellStyle name="Total 8 2 7 2 7" xfId="24036" xr:uid="{00000000-0005-0000-0000-0000E95D0000}"/>
    <cellStyle name="Total 8 2 7 2 7 2" xfId="24037" xr:uid="{00000000-0005-0000-0000-0000EA5D0000}"/>
    <cellStyle name="Total 8 2 7 2 8" xfId="24038" xr:uid="{00000000-0005-0000-0000-0000EB5D0000}"/>
    <cellStyle name="Total 8 2 7 2 8 2" xfId="24039" xr:uid="{00000000-0005-0000-0000-0000EC5D0000}"/>
    <cellStyle name="Total 8 2 7 2 9" xfId="24040" xr:uid="{00000000-0005-0000-0000-0000ED5D0000}"/>
    <cellStyle name="Total 8 2 7 2 9 2" xfId="24041" xr:uid="{00000000-0005-0000-0000-0000EE5D0000}"/>
    <cellStyle name="Total 8 2 7 3" xfId="24042" xr:uid="{00000000-0005-0000-0000-0000EF5D0000}"/>
    <cellStyle name="Total 8 2 7 3 10" xfId="24043" xr:uid="{00000000-0005-0000-0000-0000F05D0000}"/>
    <cellStyle name="Total 8 2 7 3 10 2" xfId="24044" xr:uid="{00000000-0005-0000-0000-0000F15D0000}"/>
    <cellStyle name="Total 8 2 7 3 11" xfId="24045" xr:uid="{00000000-0005-0000-0000-0000F25D0000}"/>
    <cellStyle name="Total 8 2 7 3 11 2" xfId="24046" xr:uid="{00000000-0005-0000-0000-0000F35D0000}"/>
    <cellStyle name="Total 8 2 7 3 12" xfId="24047" xr:uid="{00000000-0005-0000-0000-0000F45D0000}"/>
    <cellStyle name="Total 8 2 7 3 12 2" xfId="24048" xr:uid="{00000000-0005-0000-0000-0000F55D0000}"/>
    <cellStyle name="Total 8 2 7 3 13" xfId="24049" xr:uid="{00000000-0005-0000-0000-0000F65D0000}"/>
    <cellStyle name="Total 8 2 7 3 13 2" xfId="24050" xr:uid="{00000000-0005-0000-0000-0000F75D0000}"/>
    <cellStyle name="Total 8 2 7 3 14" xfId="24051" xr:uid="{00000000-0005-0000-0000-0000F85D0000}"/>
    <cellStyle name="Total 8 2 7 3 14 2" xfId="24052" xr:uid="{00000000-0005-0000-0000-0000F95D0000}"/>
    <cellStyle name="Total 8 2 7 3 15" xfId="24053" xr:uid="{00000000-0005-0000-0000-0000FA5D0000}"/>
    <cellStyle name="Total 8 2 7 3 15 2" xfId="24054" xr:uid="{00000000-0005-0000-0000-0000FB5D0000}"/>
    <cellStyle name="Total 8 2 7 3 16" xfId="24055" xr:uid="{00000000-0005-0000-0000-0000FC5D0000}"/>
    <cellStyle name="Total 8 2 7 3 2" xfId="24056" xr:uid="{00000000-0005-0000-0000-0000FD5D0000}"/>
    <cellStyle name="Total 8 2 7 3 2 2" xfId="24057" xr:uid="{00000000-0005-0000-0000-0000FE5D0000}"/>
    <cellStyle name="Total 8 2 7 3 3" xfId="24058" xr:uid="{00000000-0005-0000-0000-0000FF5D0000}"/>
    <cellStyle name="Total 8 2 7 3 3 2" xfId="24059" xr:uid="{00000000-0005-0000-0000-0000005E0000}"/>
    <cellStyle name="Total 8 2 7 3 4" xfId="24060" xr:uid="{00000000-0005-0000-0000-0000015E0000}"/>
    <cellStyle name="Total 8 2 7 3 4 2" xfId="24061" xr:uid="{00000000-0005-0000-0000-0000025E0000}"/>
    <cellStyle name="Total 8 2 7 3 5" xfId="24062" xr:uid="{00000000-0005-0000-0000-0000035E0000}"/>
    <cellStyle name="Total 8 2 7 3 5 2" xfId="24063" xr:uid="{00000000-0005-0000-0000-0000045E0000}"/>
    <cellStyle name="Total 8 2 7 3 6" xfId="24064" xr:uid="{00000000-0005-0000-0000-0000055E0000}"/>
    <cellStyle name="Total 8 2 7 3 6 2" xfId="24065" xr:uid="{00000000-0005-0000-0000-0000065E0000}"/>
    <cellStyle name="Total 8 2 7 3 7" xfId="24066" xr:uid="{00000000-0005-0000-0000-0000075E0000}"/>
    <cellStyle name="Total 8 2 7 3 7 2" xfId="24067" xr:uid="{00000000-0005-0000-0000-0000085E0000}"/>
    <cellStyle name="Total 8 2 7 3 8" xfId="24068" xr:uid="{00000000-0005-0000-0000-0000095E0000}"/>
    <cellStyle name="Total 8 2 7 3 8 2" xfId="24069" xr:uid="{00000000-0005-0000-0000-00000A5E0000}"/>
    <cellStyle name="Total 8 2 7 3 9" xfId="24070" xr:uid="{00000000-0005-0000-0000-00000B5E0000}"/>
    <cellStyle name="Total 8 2 7 3 9 2" xfId="24071" xr:uid="{00000000-0005-0000-0000-00000C5E0000}"/>
    <cellStyle name="Total 8 2 7 4" xfId="24072" xr:uid="{00000000-0005-0000-0000-00000D5E0000}"/>
    <cellStyle name="Total 8 2 7 4 10" xfId="24073" xr:uid="{00000000-0005-0000-0000-00000E5E0000}"/>
    <cellStyle name="Total 8 2 7 4 10 2" xfId="24074" xr:uid="{00000000-0005-0000-0000-00000F5E0000}"/>
    <cellStyle name="Total 8 2 7 4 11" xfId="24075" xr:uid="{00000000-0005-0000-0000-0000105E0000}"/>
    <cellStyle name="Total 8 2 7 4 11 2" xfId="24076" xr:uid="{00000000-0005-0000-0000-0000115E0000}"/>
    <cellStyle name="Total 8 2 7 4 12" xfId="24077" xr:uid="{00000000-0005-0000-0000-0000125E0000}"/>
    <cellStyle name="Total 8 2 7 4 12 2" xfId="24078" xr:uid="{00000000-0005-0000-0000-0000135E0000}"/>
    <cellStyle name="Total 8 2 7 4 13" xfId="24079" xr:uid="{00000000-0005-0000-0000-0000145E0000}"/>
    <cellStyle name="Total 8 2 7 4 13 2" xfId="24080" xr:uid="{00000000-0005-0000-0000-0000155E0000}"/>
    <cellStyle name="Total 8 2 7 4 14" xfId="24081" xr:uid="{00000000-0005-0000-0000-0000165E0000}"/>
    <cellStyle name="Total 8 2 7 4 14 2" xfId="24082" xr:uid="{00000000-0005-0000-0000-0000175E0000}"/>
    <cellStyle name="Total 8 2 7 4 15" xfId="24083" xr:uid="{00000000-0005-0000-0000-0000185E0000}"/>
    <cellStyle name="Total 8 2 7 4 15 2" xfId="24084" xr:uid="{00000000-0005-0000-0000-0000195E0000}"/>
    <cellStyle name="Total 8 2 7 4 16" xfId="24085" xr:uid="{00000000-0005-0000-0000-00001A5E0000}"/>
    <cellStyle name="Total 8 2 7 4 2" xfId="24086" xr:uid="{00000000-0005-0000-0000-00001B5E0000}"/>
    <cellStyle name="Total 8 2 7 4 2 2" xfId="24087" xr:uid="{00000000-0005-0000-0000-00001C5E0000}"/>
    <cellStyle name="Total 8 2 7 4 3" xfId="24088" xr:uid="{00000000-0005-0000-0000-00001D5E0000}"/>
    <cellStyle name="Total 8 2 7 4 3 2" xfId="24089" xr:uid="{00000000-0005-0000-0000-00001E5E0000}"/>
    <cellStyle name="Total 8 2 7 4 4" xfId="24090" xr:uid="{00000000-0005-0000-0000-00001F5E0000}"/>
    <cellStyle name="Total 8 2 7 4 4 2" xfId="24091" xr:uid="{00000000-0005-0000-0000-0000205E0000}"/>
    <cellStyle name="Total 8 2 7 4 5" xfId="24092" xr:uid="{00000000-0005-0000-0000-0000215E0000}"/>
    <cellStyle name="Total 8 2 7 4 5 2" xfId="24093" xr:uid="{00000000-0005-0000-0000-0000225E0000}"/>
    <cellStyle name="Total 8 2 7 4 6" xfId="24094" xr:uid="{00000000-0005-0000-0000-0000235E0000}"/>
    <cellStyle name="Total 8 2 7 4 6 2" xfId="24095" xr:uid="{00000000-0005-0000-0000-0000245E0000}"/>
    <cellStyle name="Total 8 2 7 4 7" xfId="24096" xr:uid="{00000000-0005-0000-0000-0000255E0000}"/>
    <cellStyle name="Total 8 2 7 4 7 2" xfId="24097" xr:uid="{00000000-0005-0000-0000-0000265E0000}"/>
    <cellStyle name="Total 8 2 7 4 8" xfId="24098" xr:uid="{00000000-0005-0000-0000-0000275E0000}"/>
    <cellStyle name="Total 8 2 7 4 8 2" xfId="24099" xr:uid="{00000000-0005-0000-0000-0000285E0000}"/>
    <cellStyle name="Total 8 2 7 4 9" xfId="24100" xr:uid="{00000000-0005-0000-0000-0000295E0000}"/>
    <cellStyle name="Total 8 2 7 4 9 2" xfId="24101" xr:uid="{00000000-0005-0000-0000-00002A5E0000}"/>
    <cellStyle name="Total 8 2 7 5" xfId="24102" xr:uid="{00000000-0005-0000-0000-00002B5E0000}"/>
    <cellStyle name="Total 8 2 7 5 10" xfId="24103" xr:uid="{00000000-0005-0000-0000-00002C5E0000}"/>
    <cellStyle name="Total 8 2 7 5 10 2" xfId="24104" xr:uid="{00000000-0005-0000-0000-00002D5E0000}"/>
    <cellStyle name="Total 8 2 7 5 11" xfId="24105" xr:uid="{00000000-0005-0000-0000-00002E5E0000}"/>
    <cellStyle name="Total 8 2 7 5 11 2" xfId="24106" xr:uid="{00000000-0005-0000-0000-00002F5E0000}"/>
    <cellStyle name="Total 8 2 7 5 12" xfId="24107" xr:uid="{00000000-0005-0000-0000-0000305E0000}"/>
    <cellStyle name="Total 8 2 7 5 12 2" xfId="24108" xr:uid="{00000000-0005-0000-0000-0000315E0000}"/>
    <cellStyle name="Total 8 2 7 5 13" xfId="24109" xr:uid="{00000000-0005-0000-0000-0000325E0000}"/>
    <cellStyle name="Total 8 2 7 5 13 2" xfId="24110" xr:uid="{00000000-0005-0000-0000-0000335E0000}"/>
    <cellStyle name="Total 8 2 7 5 14" xfId="24111" xr:uid="{00000000-0005-0000-0000-0000345E0000}"/>
    <cellStyle name="Total 8 2 7 5 2" xfId="24112" xr:uid="{00000000-0005-0000-0000-0000355E0000}"/>
    <cellStyle name="Total 8 2 7 5 2 2" xfId="24113" xr:uid="{00000000-0005-0000-0000-0000365E0000}"/>
    <cellStyle name="Total 8 2 7 5 3" xfId="24114" xr:uid="{00000000-0005-0000-0000-0000375E0000}"/>
    <cellStyle name="Total 8 2 7 5 3 2" xfId="24115" xr:uid="{00000000-0005-0000-0000-0000385E0000}"/>
    <cellStyle name="Total 8 2 7 5 4" xfId="24116" xr:uid="{00000000-0005-0000-0000-0000395E0000}"/>
    <cellStyle name="Total 8 2 7 5 4 2" xfId="24117" xr:uid="{00000000-0005-0000-0000-00003A5E0000}"/>
    <cellStyle name="Total 8 2 7 5 5" xfId="24118" xr:uid="{00000000-0005-0000-0000-00003B5E0000}"/>
    <cellStyle name="Total 8 2 7 5 5 2" xfId="24119" xr:uid="{00000000-0005-0000-0000-00003C5E0000}"/>
    <cellStyle name="Total 8 2 7 5 6" xfId="24120" xr:uid="{00000000-0005-0000-0000-00003D5E0000}"/>
    <cellStyle name="Total 8 2 7 5 6 2" xfId="24121" xr:uid="{00000000-0005-0000-0000-00003E5E0000}"/>
    <cellStyle name="Total 8 2 7 5 7" xfId="24122" xr:uid="{00000000-0005-0000-0000-00003F5E0000}"/>
    <cellStyle name="Total 8 2 7 5 7 2" xfId="24123" xr:uid="{00000000-0005-0000-0000-0000405E0000}"/>
    <cellStyle name="Total 8 2 7 5 8" xfId="24124" xr:uid="{00000000-0005-0000-0000-0000415E0000}"/>
    <cellStyle name="Total 8 2 7 5 8 2" xfId="24125" xr:uid="{00000000-0005-0000-0000-0000425E0000}"/>
    <cellStyle name="Total 8 2 7 5 9" xfId="24126" xr:uid="{00000000-0005-0000-0000-0000435E0000}"/>
    <cellStyle name="Total 8 2 7 5 9 2" xfId="24127" xr:uid="{00000000-0005-0000-0000-0000445E0000}"/>
    <cellStyle name="Total 8 2 7 6" xfId="24128" xr:uid="{00000000-0005-0000-0000-0000455E0000}"/>
    <cellStyle name="Total 8 2 7 6 2" xfId="24129" xr:uid="{00000000-0005-0000-0000-0000465E0000}"/>
    <cellStyle name="Total 8 2 7 7" xfId="24130" xr:uid="{00000000-0005-0000-0000-0000475E0000}"/>
    <cellStyle name="Total 8 2 7 7 2" xfId="24131" xr:uid="{00000000-0005-0000-0000-0000485E0000}"/>
    <cellStyle name="Total 8 2 7 8" xfId="24132" xr:uid="{00000000-0005-0000-0000-0000495E0000}"/>
    <cellStyle name="Total 8 2 7 8 2" xfId="24133" xr:uid="{00000000-0005-0000-0000-00004A5E0000}"/>
    <cellStyle name="Total 8 2 7 9" xfId="24134" xr:uid="{00000000-0005-0000-0000-00004B5E0000}"/>
    <cellStyle name="Total 8 2 7 9 2" xfId="24135" xr:uid="{00000000-0005-0000-0000-00004C5E0000}"/>
    <cellStyle name="Total 8 2 8" xfId="24136" xr:uid="{00000000-0005-0000-0000-00004D5E0000}"/>
    <cellStyle name="Total 8 2 8 10" xfId="24137" xr:uid="{00000000-0005-0000-0000-00004E5E0000}"/>
    <cellStyle name="Total 8 2 8 10 2" xfId="24138" xr:uid="{00000000-0005-0000-0000-00004F5E0000}"/>
    <cellStyle name="Total 8 2 8 11" xfId="24139" xr:uid="{00000000-0005-0000-0000-0000505E0000}"/>
    <cellStyle name="Total 8 2 8 11 2" xfId="24140" xr:uid="{00000000-0005-0000-0000-0000515E0000}"/>
    <cellStyle name="Total 8 2 8 12" xfId="24141" xr:uid="{00000000-0005-0000-0000-0000525E0000}"/>
    <cellStyle name="Total 8 2 8 12 2" xfId="24142" xr:uid="{00000000-0005-0000-0000-0000535E0000}"/>
    <cellStyle name="Total 8 2 8 13" xfId="24143" xr:uid="{00000000-0005-0000-0000-0000545E0000}"/>
    <cellStyle name="Total 8 2 8 13 2" xfId="24144" xr:uid="{00000000-0005-0000-0000-0000555E0000}"/>
    <cellStyle name="Total 8 2 8 14" xfId="24145" xr:uid="{00000000-0005-0000-0000-0000565E0000}"/>
    <cellStyle name="Total 8 2 8 14 2" xfId="24146" xr:uid="{00000000-0005-0000-0000-0000575E0000}"/>
    <cellStyle name="Total 8 2 8 15" xfId="24147" xr:uid="{00000000-0005-0000-0000-0000585E0000}"/>
    <cellStyle name="Total 8 2 8 15 2" xfId="24148" xr:uid="{00000000-0005-0000-0000-0000595E0000}"/>
    <cellStyle name="Total 8 2 8 16" xfId="24149" xr:uid="{00000000-0005-0000-0000-00005A5E0000}"/>
    <cellStyle name="Total 8 2 8 16 2" xfId="24150" xr:uid="{00000000-0005-0000-0000-00005B5E0000}"/>
    <cellStyle name="Total 8 2 8 17" xfId="24151" xr:uid="{00000000-0005-0000-0000-00005C5E0000}"/>
    <cellStyle name="Total 8 2 8 17 2" xfId="24152" xr:uid="{00000000-0005-0000-0000-00005D5E0000}"/>
    <cellStyle name="Total 8 2 8 18" xfId="24153" xr:uid="{00000000-0005-0000-0000-00005E5E0000}"/>
    <cellStyle name="Total 8 2 8 2" xfId="24154" xr:uid="{00000000-0005-0000-0000-00005F5E0000}"/>
    <cellStyle name="Total 8 2 8 2 10" xfId="24155" xr:uid="{00000000-0005-0000-0000-0000605E0000}"/>
    <cellStyle name="Total 8 2 8 2 10 2" xfId="24156" xr:uid="{00000000-0005-0000-0000-0000615E0000}"/>
    <cellStyle name="Total 8 2 8 2 11" xfId="24157" xr:uid="{00000000-0005-0000-0000-0000625E0000}"/>
    <cellStyle name="Total 8 2 8 2 11 2" xfId="24158" xr:uid="{00000000-0005-0000-0000-0000635E0000}"/>
    <cellStyle name="Total 8 2 8 2 12" xfId="24159" xr:uid="{00000000-0005-0000-0000-0000645E0000}"/>
    <cellStyle name="Total 8 2 8 2 12 2" xfId="24160" xr:uid="{00000000-0005-0000-0000-0000655E0000}"/>
    <cellStyle name="Total 8 2 8 2 13" xfId="24161" xr:uid="{00000000-0005-0000-0000-0000665E0000}"/>
    <cellStyle name="Total 8 2 8 2 13 2" xfId="24162" xr:uid="{00000000-0005-0000-0000-0000675E0000}"/>
    <cellStyle name="Total 8 2 8 2 14" xfId="24163" xr:uid="{00000000-0005-0000-0000-0000685E0000}"/>
    <cellStyle name="Total 8 2 8 2 14 2" xfId="24164" xr:uid="{00000000-0005-0000-0000-0000695E0000}"/>
    <cellStyle name="Total 8 2 8 2 15" xfId="24165" xr:uid="{00000000-0005-0000-0000-00006A5E0000}"/>
    <cellStyle name="Total 8 2 8 2 15 2" xfId="24166" xr:uid="{00000000-0005-0000-0000-00006B5E0000}"/>
    <cellStyle name="Total 8 2 8 2 16" xfId="24167" xr:uid="{00000000-0005-0000-0000-00006C5E0000}"/>
    <cellStyle name="Total 8 2 8 2 16 2" xfId="24168" xr:uid="{00000000-0005-0000-0000-00006D5E0000}"/>
    <cellStyle name="Total 8 2 8 2 17" xfId="24169" xr:uid="{00000000-0005-0000-0000-00006E5E0000}"/>
    <cellStyle name="Total 8 2 8 2 17 2" xfId="24170" xr:uid="{00000000-0005-0000-0000-00006F5E0000}"/>
    <cellStyle name="Total 8 2 8 2 18" xfId="24171" xr:uid="{00000000-0005-0000-0000-0000705E0000}"/>
    <cellStyle name="Total 8 2 8 2 2" xfId="24172" xr:uid="{00000000-0005-0000-0000-0000715E0000}"/>
    <cellStyle name="Total 8 2 8 2 2 2" xfId="24173" xr:uid="{00000000-0005-0000-0000-0000725E0000}"/>
    <cellStyle name="Total 8 2 8 2 3" xfId="24174" xr:uid="{00000000-0005-0000-0000-0000735E0000}"/>
    <cellStyle name="Total 8 2 8 2 3 2" xfId="24175" xr:uid="{00000000-0005-0000-0000-0000745E0000}"/>
    <cellStyle name="Total 8 2 8 2 4" xfId="24176" xr:uid="{00000000-0005-0000-0000-0000755E0000}"/>
    <cellStyle name="Total 8 2 8 2 4 2" xfId="24177" xr:uid="{00000000-0005-0000-0000-0000765E0000}"/>
    <cellStyle name="Total 8 2 8 2 5" xfId="24178" xr:uid="{00000000-0005-0000-0000-0000775E0000}"/>
    <cellStyle name="Total 8 2 8 2 5 2" xfId="24179" xr:uid="{00000000-0005-0000-0000-0000785E0000}"/>
    <cellStyle name="Total 8 2 8 2 6" xfId="24180" xr:uid="{00000000-0005-0000-0000-0000795E0000}"/>
    <cellStyle name="Total 8 2 8 2 6 2" xfId="24181" xr:uid="{00000000-0005-0000-0000-00007A5E0000}"/>
    <cellStyle name="Total 8 2 8 2 7" xfId="24182" xr:uid="{00000000-0005-0000-0000-00007B5E0000}"/>
    <cellStyle name="Total 8 2 8 2 7 2" xfId="24183" xr:uid="{00000000-0005-0000-0000-00007C5E0000}"/>
    <cellStyle name="Total 8 2 8 2 8" xfId="24184" xr:uid="{00000000-0005-0000-0000-00007D5E0000}"/>
    <cellStyle name="Total 8 2 8 2 8 2" xfId="24185" xr:uid="{00000000-0005-0000-0000-00007E5E0000}"/>
    <cellStyle name="Total 8 2 8 2 9" xfId="24186" xr:uid="{00000000-0005-0000-0000-00007F5E0000}"/>
    <cellStyle name="Total 8 2 8 2 9 2" xfId="24187" xr:uid="{00000000-0005-0000-0000-0000805E0000}"/>
    <cellStyle name="Total 8 2 8 3" xfId="24188" xr:uid="{00000000-0005-0000-0000-0000815E0000}"/>
    <cellStyle name="Total 8 2 8 3 10" xfId="24189" xr:uid="{00000000-0005-0000-0000-0000825E0000}"/>
    <cellStyle name="Total 8 2 8 3 10 2" xfId="24190" xr:uid="{00000000-0005-0000-0000-0000835E0000}"/>
    <cellStyle name="Total 8 2 8 3 11" xfId="24191" xr:uid="{00000000-0005-0000-0000-0000845E0000}"/>
    <cellStyle name="Total 8 2 8 3 11 2" xfId="24192" xr:uid="{00000000-0005-0000-0000-0000855E0000}"/>
    <cellStyle name="Total 8 2 8 3 12" xfId="24193" xr:uid="{00000000-0005-0000-0000-0000865E0000}"/>
    <cellStyle name="Total 8 2 8 3 12 2" xfId="24194" xr:uid="{00000000-0005-0000-0000-0000875E0000}"/>
    <cellStyle name="Total 8 2 8 3 13" xfId="24195" xr:uid="{00000000-0005-0000-0000-0000885E0000}"/>
    <cellStyle name="Total 8 2 8 3 13 2" xfId="24196" xr:uid="{00000000-0005-0000-0000-0000895E0000}"/>
    <cellStyle name="Total 8 2 8 3 14" xfId="24197" xr:uid="{00000000-0005-0000-0000-00008A5E0000}"/>
    <cellStyle name="Total 8 2 8 3 14 2" xfId="24198" xr:uid="{00000000-0005-0000-0000-00008B5E0000}"/>
    <cellStyle name="Total 8 2 8 3 15" xfId="24199" xr:uid="{00000000-0005-0000-0000-00008C5E0000}"/>
    <cellStyle name="Total 8 2 8 3 15 2" xfId="24200" xr:uid="{00000000-0005-0000-0000-00008D5E0000}"/>
    <cellStyle name="Total 8 2 8 3 16" xfId="24201" xr:uid="{00000000-0005-0000-0000-00008E5E0000}"/>
    <cellStyle name="Total 8 2 8 3 2" xfId="24202" xr:uid="{00000000-0005-0000-0000-00008F5E0000}"/>
    <cellStyle name="Total 8 2 8 3 2 2" xfId="24203" xr:uid="{00000000-0005-0000-0000-0000905E0000}"/>
    <cellStyle name="Total 8 2 8 3 3" xfId="24204" xr:uid="{00000000-0005-0000-0000-0000915E0000}"/>
    <cellStyle name="Total 8 2 8 3 3 2" xfId="24205" xr:uid="{00000000-0005-0000-0000-0000925E0000}"/>
    <cellStyle name="Total 8 2 8 3 4" xfId="24206" xr:uid="{00000000-0005-0000-0000-0000935E0000}"/>
    <cellStyle name="Total 8 2 8 3 4 2" xfId="24207" xr:uid="{00000000-0005-0000-0000-0000945E0000}"/>
    <cellStyle name="Total 8 2 8 3 5" xfId="24208" xr:uid="{00000000-0005-0000-0000-0000955E0000}"/>
    <cellStyle name="Total 8 2 8 3 5 2" xfId="24209" xr:uid="{00000000-0005-0000-0000-0000965E0000}"/>
    <cellStyle name="Total 8 2 8 3 6" xfId="24210" xr:uid="{00000000-0005-0000-0000-0000975E0000}"/>
    <cellStyle name="Total 8 2 8 3 6 2" xfId="24211" xr:uid="{00000000-0005-0000-0000-0000985E0000}"/>
    <cellStyle name="Total 8 2 8 3 7" xfId="24212" xr:uid="{00000000-0005-0000-0000-0000995E0000}"/>
    <cellStyle name="Total 8 2 8 3 7 2" xfId="24213" xr:uid="{00000000-0005-0000-0000-00009A5E0000}"/>
    <cellStyle name="Total 8 2 8 3 8" xfId="24214" xr:uid="{00000000-0005-0000-0000-00009B5E0000}"/>
    <cellStyle name="Total 8 2 8 3 8 2" xfId="24215" xr:uid="{00000000-0005-0000-0000-00009C5E0000}"/>
    <cellStyle name="Total 8 2 8 3 9" xfId="24216" xr:uid="{00000000-0005-0000-0000-00009D5E0000}"/>
    <cellStyle name="Total 8 2 8 3 9 2" xfId="24217" xr:uid="{00000000-0005-0000-0000-00009E5E0000}"/>
    <cellStyle name="Total 8 2 8 4" xfId="24218" xr:uid="{00000000-0005-0000-0000-00009F5E0000}"/>
    <cellStyle name="Total 8 2 8 4 10" xfId="24219" xr:uid="{00000000-0005-0000-0000-0000A05E0000}"/>
    <cellStyle name="Total 8 2 8 4 10 2" xfId="24220" xr:uid="{00000000-0005-0000-0000-0000A15E0000}"/>
    <cellStyle name="Total 8 2 8 4 11" xfId="24221" xr:uid="{00000000-0005-0000-0000-0000A25E0000}"/>
    <cellStyle name="Total 8 2 8 4 11 2" xfId="24222" xr:uid="{00000000-0005-0000-0000-0000A35E0000}"/>
    <cellStyle name="Total 8 2 8 4 12" xfId="24223" xr:uid="{00000000-0005-0000-0000-0000A45E0000}"/>
    <cellStyle name="Total 8 2 8 4 12 2" xfId="24224" xr:uid="{00000000-0005-0000-0000-0000A55E0000}"/>
    <cellStyle name="Total 8 2 8 4 13" xfId="24225" xr:uid="{00000000-0005-0000-0000-0000A65E0000}"/>
    <cellStyle name="Total 8 2 8 4 13 2" xfId="24226" xr:uid="{00000000-0005-0000-0000-0000A75E0000}"/>
    <cellStyle name="Total 8 2 8 4 14" xfId="24227" xr:uid="{00000000-0005-0000-0000-0000A85E0000}"/>
    <cellStyle name="Total 8 2 8 4 14 2" xfId="24228" xr:uid="{00000000-0005-0000-0000-0000A95E0000}"/>
    <cellStyle name="Total 8 2 8 4 15" xfId="24229" xr:uid="{00000000-0005-0000-0000-0000AA5E0000}"/>
    <cellStyle name="Total 8 2 8 4 15 2" xfId="24230" xr:uid="{00000000-0005-0000-0000-0000AB5E0000}"/>
    <cellStyle name="Total 8 2 8 4 16" xfId="24231" xr:uid="{00000000-0005-0000-0000-0000AC5E0000}"/>
    <cellStyle name="Total 8 2 8 4 2" xfId="24232" xr:uid="{00000000-0005-0000-0000-0000AD5E0000}"/>
    <cellStyle name="Total 8 2 8 4 2 2" xfId="24233" xr:uid="{00000000-0005-0000-0000-0000AE5E0000}"/>
    <cellStyle name="Total 8 2 8 4 3" xfId="24234" xr:uid="{00000000-0005-0000-0000-0000AF5E0000}"/>
    <cellStyle name="Total 8 2 8 4 3 2" xfId="24235" xr:uid="{00000000-0005-0000-0000-0000B05E0000}"/>
    <cellStyle name="Total 8 2 8 4 4" xfId="24236" xr:uid="{00000000-0005-0000-0000-0000B15E0000}"/>
    <cellStyle name="Total 8 2 8 4 4 2" xfId="24237" xr:uid="{00000000-0005-0000-0000-0000B25E0000}"/>
    <cellStyle name="Total 8 2 8 4 5" xfId="24238" xr:uid="{00000000-0005-0000-0000-0000B35E0000}"/>
    <cellStyle name="Total 8 2 8 4 5 2" xfId="24239" xr:uid="{00000000-0005-0000-0000-0000B45E0000}"/>
    <cellStyle name="Total 8 2 8 4 6" xfId="24240" xr:uid="{00000000-0005-0000-0000-0000B55E0000}"/>
    <cellStyle name="Total 8 2 8 4 6 2" xfId="24241" xr:uid="{00000000-0005-0000-0000-0000B65E0000}"/>
    <cellStyle name="Total 8 2 8 4 7" xfId="24242" xr:uid="{00000000-0005-0000-0000-0000B75E0000}"/>
    <cellStyle name="Total 8 2 8 4 7 2" xfId="24243" xr:uid="{00000000-0005-0000-0000-0000B85E0000}"/>
    <cellStyle name="Total 8 2 8 4 8" xfId="24244" xr:uid="{00000000-0005-0000-0000-0000B95E0000}"/>
    <cellStyle name="Total 8 2 8 4 8 2" xfId="24245" xr:uid="{00000000-0005-0000-0000-0000BA5E0000}"/>
    <cellStyle name="Total 8 2 8 4 9" xfId="24246" xr:uid="{00000000-0005-0000-0000-0000BB5E0000}"/>
    <cellStyle name="Total 8 2 8 4 9 2" xfId="24247" xr:uid="{00000000-0005-0000-0000-0000BC5E0000}"/>
    <cellStyle name="Total 8 2 8 5" xfId="24248" xr:uid="{00000000-0005-0000-0000-0000BD5E0000}"/>
    <cellStyle name="Total 8 2 8 5 10" xfId="24249" xr:uid="{00000000-0005-0000-0000-0000BE5E0000}"/>
    <cellStyle name="Total 8 2 8 5 10 2" xfId="24250" xr:uid="{00000000-0005-0000-0000-0000BF5E0000}"/>
    <cellStyle name="Total 8 2 8 5 11" xfId="24251" xr:uid="{00000000-0005-0000-0000-0000C05E0000}"/>
    <cellStyle name="Total 8 2 8 5 11 2" xfId="24252" xr:uid="{00000000-0005-0000-0000-0000C15E0000}"/>
    <cellStyle name="Total 8 2 8 5 12" xfId="24253" xr:uid="{00000000-0005-0000-0000-0000C25E0000}"/>
    <cellStyle name="Total 8 2 8 5 12 2" xfId="24254" xr:uid="{00000000-0005-0000-0000-0000C35E0000}"/>
    <cellStyle name="Total 8 2 8 5 13" xfId="24255" xr:uid="{00000000-0005-0000-0000-0000C45E0000}"/>
    <cellStyle name="Total 8 2 8 5 13 2" xfId="24256" xr:uid="{00000000-0005-0000-0000-0000C55E0000}"/>
    <cellStyle name="Total 8 2 8 5 14" xfId="24257" xr:uid="{00000000-0005-0000-0000-0000C65E0000}"/>
    <cellStyle name="Total 8 2 8 5 2" xfId="24258" xr:uid="{00000000-0005-0000-0000-0000C75E0000}"/>
    <cellStyle name="Total 8 2 8 5 2 2" xfId="24259" xr:uid="{00000000-0005-0000-0000-0000C85E0000}"/>
    <cellStyle name="Total 8 2 8 5 3" xfId="24260" xr:uid="{00000000-0005-0000-0000-0000C95E0000}"/>
    <cellStyle name="Total 8 2 8 5 3 2" xfId="24261" xr:uid="{00000000-0005-0000-0000-0000CA5E0000}"/>
    <cellStyle name="Total 8 2 8 5 4" xfId="24262" xr:uid="{00000000-0005-0000-0000-0000CB5E0000}"/>
    <cellStyle name="Total 8 2 8 5 4 2" xfId="24263" xr:uid="{00000000-0005-0000-0000-0000CC5E0000}"/>
    <cellStyle name="Total 8 2 8 5 5" xfId="24264" xr:uid="{00000000-0005-0000-0000-0000CD5E0000}"/>
    <cellStyle name="Total 8 2 8 5 5 2" xfId="24265" xr:uid="{00000000-0005-0000-0000-0000CE5E0000}"/>
    <cellStyle name="Total 8 2 8 5 6" xfId="24266" xr:uid="{00000000-0005-0000-0000-0000CF5E0000}"/>
    <cellStyle name="Total 8 2 8 5 6 2" xfId="24267" xr:uid="{00000000-0005-0000-0000-0000D05E0000}"/>
    <cellStyle name="Total 8 2 8 5 7" xfId="24268" xr:uid="{00000000-0005-0000-0000-0000D15E0000}"/>
    <cellStyle name="Total 8 2 8 5 7 2" xfId="24269" xr:uid="{00000000-0005-0000-0000-0000D25E0000}"/>
    <cellStyle name="Total 8 2 8 5 8" xfId="24270" xr:uid="{00000000-0005-0000-0000-0000D35E0000}"/>
    <cellStyle name="Total 8 2 8 5 8 2" xfId="24271" xr:uid="{00000000-0005-0000-0000-0000D45E0000}"/>
    <cellStyle name="Total 8 2 8 5 9" xfId="24272" xr:uid="{00000000-0005-0000-0000-0000D55E0000}"/>
    <cellStyle name="Total 8 2 8 5 9 2" xfId="24273" xr:uid="{00000000-0005-0000-0000-0000D65E0000}"/>
    <cellStyle name="Total 8 2 8 6" xfId="24274" xr:uid="{00000000-0005-0000-0000-0000D75E0000}"/>
    <cellStyle name="Total 8 2 8 6 2" xfId="24275" xr:uid="{00000000-0005-0000-0000-0000D85E0000}"/>
    <cellStyle name="Total 8 2 8 7" xfId="24276" xr:uid="{00000000-0005-0000-0000-0000D95E0000}"/>
    <cellStyle name="Total 8 2 8 7 2" xfId="24277" xr:uid="{00000000-0005-0000-0000-0000DA5E0000}"/>
    <cellStyle name="Total 8 2 8 8" xfId="24278" xr:uid="{00000000-0005-0000-0000-0000DB5E0000}"/>
    <cellStyle name="Total 8 2 8 8 2" xfId="24279" xr:uid="{00000000-0005-0000-0000-0000DC5E0000}"/>
    <cellStyle name="Total 8 2 8 9" xfId="24280" xr:uid="{00000000-0005-0000-0000-0000DD5E0000}"/>
    <cellStyle name="Total 8 2 8 9 2" xfId="24281" xr:uid="{00000000-0005-0000-0000-0000DE5E0000}"/>
    <cellStyle name="Total 8 2 9" xfId="24282" xr:uid="{00000000-0005-0000-0000-0000DF5E0000}"/>
    <cellStyle name="Total 8 2 9 10" xfId="24283" xr:uid="{00000000-0005-0000-0000-0000E05E0000}"/>
    <cellStyle name="Total 8 2 9 10 2" xfId="24284" xr:uid="{00000000-0005-0000-0000-0000E15E0000}"/>
    <cellStyle name="Total 8 2 9 11" xfId="24285" xr:uid="{00000000-0005-0000-0000-0000E25E0000}"/>
    <cellStyle name="Total 8 2 9 11 2" xfId="24286" xr:uid="{00000000-0005-0000-0000-0000E35E0000}"/>
    <cellStyle name="Total 8 2 9 12" xfId="24287" xr:uid="{00000000-0005-0000-0000-0000E45E0000}"/>
    <cellStyle name="Total 8 2 9 12 2" xfId="24288" xr:uid="{00000000-0005-0000-0000-0000E55E0000}"/>
    <cellStyle name="Total 8 2 9 13" xfId="24289" xr:uid="{00000000-0005-0000-0000-0000E65E0000}"/>
    <cellStyle name="Total 8 2 9 13 2" xfId="24290" xr:uid="{00000000-0005-0000-0000-0000E75E0000}"/>
    <cellStyle name="Total 8 2 9 14" xfId="24291" xr:uid="{00000000-0005-0000-0000-0000E85E0000}"/>
    <cellStyle name="Total 8 2 9 14 2" xfId="24292" xr:uid="{00000000-0005-0000-0000-0000E95E0000}"/>
    <cellStyle name="Total 8 2 9 15" xfId="24293" xr:uid="{00000000-0005-0000-0000-0000EA5E0000}"/>
    <cellStyle name="Total 8 2 9 15 2" xfId="24294" xr:uid="{00000000-0005-0000-0000-0000EB5E0000}"/>
    <cellStyle name="Total 8 2 9 16" xfId="24295" xr:uid="{00000000-0005-0000-0000-0000EC5E0000}"/>
    <cellStyle name="Total 8 2 9 16 2" xfId="24296" xr:uid="{00000000-0005-0000-0000-0000ED5E0000}"/>
    <cellStyle name="Total 8 2 9 17" xfId="24297" xr:uid="{00000000-0005-0000-0000-0000EE5E0000}"/>
    <cellStyle name="Total 8 2 9 17 2" xfId="24298" xr:uid="{00000000-0005-0000-0000-0000EF5E0000}"/>
    <cellStyle name="Total 8 2 9 18" xfId="24299" xr:uid="{00000000-0005-0000-0000-0000F05E0000}"/>
    <cellStyle name="Total 8 2 9 2" xfId="24300" xr:uid="{00000000-0005-0000-0000-0000F15E0000}"/>
    <cellStyle name="Total 8 2 9 2 2" xfId="24301" xr:uid="{00000000-0005-0000-0000-0000F25E0000}"/>
    <cellStyle name="Total 8 2 9 3" xfId="24302" xr:uid="{00000000-0005-0000-0000-0000F35E0000}"/>
    <cellStyle name="Total 8 2 9 3 2" xfId="24303" xr:uid="{00000000-0005-0000-0000-0000F45E0000}"/>
    <cellStyle name="Total 8 2 9 4" xfId="24304" xr:uid="{00000000-0005-0000-0000-0000F55E0000}"/>
    <cellStyle name="Total 8 2 9 4 2" xfId="24305" xr:uid="{00000000-0005-0000-0000-0000F65E0000}"/>
    <cellStyle name="Total 8 2 9 5" xfId="24306" xr:uid="{00000000-0005-0000-0000-0000F75E0000}"/>
    <cellStyle name="Total 8 2 9 5 2" xfId="24307" xr:uid="{00000000-0005-0000-0000-0000F85E0000}"/>
    <cellStyle name="Total 8 2 9 6" xfId="24308" xr:uid="{00000000-0005-0000-0000-0000F95E0000}"/>
    <cellStyle name="Total 8 2 9 6 2" xfId="24309" xr:uid="{00000000-0005-0000-0000-0000FA5E0000}"/>
    <cellStyle name="Total 8 2 9 7" xfId="24310" xr:uid="{00000000-0005-0000-0000-0000FB5E0000}"/>
    <cellStyle name="Total 8 2 9 7 2" xfId="24311" xr:uid="{00000000-0005-0000-0000-0000FC5E0000}"/>
    <cellStyle name="Total 8 2 9 8" xfId="24312" xr:uid="{00000000-0005-0000-0000-0000FD5E0000}"/>
    <cellStyle name="Total 8 2 9 8 2" xfId="24313" xr:uid="{00000000-0005-0000-0000-0000FE5E0000}"/>
    <cellStyle name="Total 8 2 9 9" xfId="24314" xr:uid="{00000000-0005-0000-0000-0000FF5E0000}"/>
    <cellStyle name="Total 8 2 9 9 2" xfId="24315" xr:uid="{00000000-0005-0000-0000-0000005F0000}"/>
    <cellStyle name="Total 8 20" xfId="24316" xr:uid="{00000000-0005-0000-0000-0000015F0000}"/>
    <cellStyle name="Total 8 20 2" xfId="24317" xr:uid="{00000000-0005-0000-0000-0000025F0000}"/>
    <cellStyle name="Total 8 21" xfId="24318" xr:uid="{00000000-0005-0000-0000-0000035F0000}"/>
    <cellStyle name="Total 8 21 2" xfId="24319" xr:uid="{00000000-0005-0000-0000-0000045F0000}"/>
    <cellStyle name="Total 8 22" xfId="24320" xr:uid="{00000000-0005-0000-0000-0000055F0000}"/>
    <cellStyle name="Total 8 22 2" xfId="24321" xr:uid="{00000000-0005-0000-0000-0000065F0000}"/>
    <cellStyle name="Total 8 23" xfId="24322" xr:uid="{00000000-0005-0000-0000-0000075F0000}"/>
    <cellStyle name="Total 8 23 2" xfId="24323" xr:uid="{00000000-0005-0000-0000-0000085F0000}"/>
    <cellStyle name="Total 8 24" xfId="24324" xr:uid="{00000000-0005-0000-0000-0000095F0000}"/>
    <cellStyle name="Total 8 24 2" xfId="24325" xr:uid="{00000000-0005-0000-0000-00000A5F0000}"/>
    <cellStyle name="Total 8 25" xfId="24326" xr:uid="{00000000-0005-0000-0000-00000B5F0000}"/>
    <cellStyle name="Total 8 25 2" xfId="24327" xr:uid="{00000000-0005-0000-0000-00000C5F0000}"/>
    <cellStyle name="Total 8 26" xfId="24328" xr:uid="{00000000-0005-0000-0000-00000D5F0000}"/>
    <cellStyle name="Total 8 26 2" xfId="24329" xr:uid="{00000000-0005-0000-0000-00000E5F0000}"/>
    <cellStyle name="Total 8 27" xfId="24330" xr:uid="{00000000-0005-0000-0000-00000F5F0000}"/>
    <cellStyle name="Total 8 27 2" xfId="24331" xr:uid="{00000000-0005-0000-0000-0000105F0000}"/>
    <cellStyle name="Total 8 28" xfId="24332" xr:uid="{00000000-0005-0000-0000-0000115F0000}"/>
    <cellStyle name="Total 8 3" xfId="24333" xr:uid="{00000000-0005-0000-0000-0000125F0000}"/>
    <cellStyle name="Total 8 3 10" xfId="24334" xr:uid="{00000000-0005-0000-0000-0000135F0000}"/>
    <cellStyle name="Total 8 3 10 2" xfId="24335" xr:uid="{00000000-0005-0000-0000-0000145F0000}"/>
    <cellStyle name="Total 8 3 11" xfId="24336" xr:uid="{00000000-0005-0000-0000-0000155F0000}"/>
    <cellStyle name="Total 8 3 11 2" xfId="24337" xr:uid="{00000000-0005-0000-0000-0000165F0000}"/>
    <cellStyle name="Total 8 3 12" xfId="24338" xr:uid="{00000000-0005-0000-0000-0000175F0000}"/>
    <cellStyle name="Total 8 3 12 2" xfId="24339" xr:uid="{00000000-0005-0000-0000-0000185F0000}"/>
    <cellStyle name="Total 8 3 13" xfId="24340" xr:uid="{00000000-0005-0000-0000-0000195F0000}"/>
    <cellStyle name="Total 8 3 13 2" xfId="24341" xr:uid="{00000000-0005-0000-0000-00001A5F0000}"/>
    <cellStyle name="Total 8 3 14" xfId="24342" xr:uid="{00000000-0005-0000-0000-00001B5F0000}"/>
    <cellStyle name="Total 8 3 14 2" xfId="24343" xr:uid="{00000000-0005-0000-0000-00001C5F0000}"/>
    <cellStyle name="Total 8 3 15" xfId="24344" xr:uid="{00000000-0005-0000-0000-00001D5F0000}"/>
    <cellStyle name="Total 8 3 15 2" xfId="24345" xr:uid="{00000000-0005-0000-0000-00001E5F0000}"/>
    <cellStyle name="Total 8 3 16" xfId="24346" xr:uid="{00000000-0005-0000-0000-00001F5F0000}"/>
    <cellStyle name="Total 8 3 16 2" xfId="24347" xr:uid="{00000000-0005-0000-0000-0000205F0000}"/>
    <cellStyle name="Total 8 3 17" xfId="24348" xr:uid="{00000000-0005-0000-0000-0000215F0000}"/>
    <cellStyle name="Total 8 3 17 2" xfId="24349" xr:uid="{00000000-0005-0000-0000-0000225F0000}"/>
    <cellStyle name="Total 8 3 18" xfId="24350" xr:uid="{00000000-0005-0000-0000-0000235F0000}"/>
    <cellStyle name="Total 8 3 18 2" xfId="24351" xr:uid="{00000000-0005-0000-0000-0000245F0000}"/>
    <cellStyle name="Total 8 3 19" xfId="24352" xr:uid="{00000000-0005-0000-0000-0000255F0000}"/>
    <cellStyle name="Total 8 3 19 2" xfId="24353" xr:uid="{00000000-0005-0000-0000-0000265F0000}"/>
    <cellStyle name="Total 8 3 2" xfId="24354" xr:uid="{00000000-0005-0000-0000-0000275F0000}"/>
    <cellStyle name="Total 8 3 2 10" xfId="24355" xr:uid="{00000000-0005-0000-0000-0000285F0000}"/>
    <cellStyle name="Total 8 3 2 10 2" xfId="24356" xr:uid="{00000000-0005-0000-0000-0000295F0000}"/>
    <cellStyle name="Total 8 3 2 11" xfId="24357" xr:uid="{00000000-0005-0000-0000-00002A5F0000}"/>
    <cellStyle name="Total 8 3 2 11 2" xfId="24358" xr:uid="{00000000-0005-0000-0000-00002B5F0000}"/>
    <cellStyle name="Total 8 3 2 12" xfId="24359" xr:uid="{00000000-0005-0000-0000-00002C5F0000}"/>
    <cellStyle name="Total 8 3 2 12 2" xfId="24360" xr:uid="{00000000-0005-0000-0000-00002D5F0000}"/>
    <cellStyle name="Total 8 3 2 13" xfId="24361" xr:uid="{00000000-0005-0000-0000-00002E5F0000}"/>
    <cellStyle name="Total 8 3 2 13 2" xfId="24362" xr:uid="{00000000-0005-0000-0000-00002F5F0000}"/>
    <cellStyle name="Total 8 3 2 14" xfId="24363" xr:uid="{00000000-0005-0000-0000-0000305F0000}"/>
    <cellStyle name="Total 8 3 2 14 2" xfId="24364" xr:uid="{00000000-0005-0000-0000-0000315F0000}"/>
    <cellStyle name="Total 8 3 2 15" xfId="24365" xr:uid="{00000000-0005-0000-0000-0000325F0000}"/>
    <cellStyle name="Total 8 3 2 15 2" xfId="24366" xr:uid="{00000000-0005-0000-0000-0000335F0000}"/>
    <cellStyle name="Total 8 3 2 16" xfId="24367" xr:uid="{00000000-0005-0000-0000-0000345F0000}"/>
    <cellStyle name="Total 8 3 2 16 2" xfId="24368" xr:uid="{00000000-0005-0000-0000-0000355F0000}"/>
    <cellStyle name="Total 8 3 2 17" xfId="24369" xr:uid="{00000000-0005-0000-0000-0000365F0000}"/>
    <cellStyle name="Total 8 3 2 17 2" xfId="24370" xr:uid="{00000000-0005-0000-0000-0000375F0000}"/>
    <cellStyle name="Total 8 3 2 18" xfId="24371" xr:uid="{00000000-0005-0000-0000-0000385F0000}"/>
    <cellStyle name="Total 8 3 2 18 2" xfId="24372" xr:uid="{00000000-0005-0000-0000-0000395F0000}"/>
    <cellStyle name="Total 8 3 2 19" xfId="24373" xr:uid="{00000000-0005-0000-0000-00003A5F0000}"/>
    <cellStyle name="Total 8 3 2 2" xfId="24374" xr:uid="{00000000-0005-0000-0000-00003B5F0000}"/>
    <cellStyle name="Total 8 3 2 2 2" xfId="24375" xr:uid="{00000000-0005-0000-0000-00003C5F0000}"/>
    <cellStyle name="Total 8 3 2 3" xfId="24376" xr:uid="{00000000-0005-0000-0000-00003D5F0000}"/>
    <cellStyle name="Total 8 3 2 3 2" xfId="24377" xr:uid="{00000000-0005-0000-0000-00003E5F0000}"/>
    <cellStyle name="Total 8 3 2 4" xfId="24378" xr:uid="{00000000-0005-0000-0000-00003F5F0000}"/>
    <cellStyle name="Total 8 3 2 4 2" xfId="24379" xr:uid="{00000000-0005-0000-0000-0000405F0000}"/>
    <cellStyle name="Total 8 3 2 5" xfId="24380" xr:uid="{00000000-0005-0000-0000-0000415F0000}"/>
    <cellStyle name="Total 8 3 2 5 2" xfId="24381" xr:uid="{00000000-0005-0000-0000-0000425F0000}"/>
    <cellStyle name="Total 8 3 2 6" xfId="24382" xr:uid="{00000000-0005-0000-0000-0000435F0000}"/>
    <cellStyle name="Total 8 3 2 6 2" xfId="24383" xr:uid="{00000000-0005-0000-0000-0000445F0000}"/>
    <cellStyle name="Total 8 3 2 7" xfId="24384" xr:uid="{00000000-0005-0000-0000-0000455F0000}"/>
    <cellStyle name="Total 8 3 2 7 2" xfId="24385" xr:uid="{00000000-0005-0000-0000-0000465F0000}"/>
    <cellStyle name="Total 8 3 2 8" xfId="24386" xr:uid="{00000000-0005-0000-0000-0000475F0000}"/>
    <cellStyle name="Total 8 3 2 8 2" xfId="24387" xr:uid="{00000000-0005-0000-0000-0000485F0000}"/>
    <cellStyle name="Total 8 3 2 9" xfId="24388" xr:uid="{00000000-0005-0000-0000-0000495F0000}"/>
    <cellStyle name="Total 8 3 2 9 2" xfId="24389" xr:uid="{00000000-0005-0000-0000-00004A5F0000}"/>
    <cellStyle name="Total 8 3 20" xfId="24390" xr:uid="{00000000-0005-0000-0000-00004B5F0000}"/>
    <cellStyle name="Total 8 3 3" xfId="24391" xr:uid="{00000000-0005-0000-0000-00004C5F0000}"/>
    <cellStyle name="Total 8 3 3 10" xfId="24392" xr:uid="{00000000-0005-0000-0000-00004D5F0000}"/>
    <cellStyle name="Total 8 3 3 10 2" xfId="24393" xr:uid="{00000000-0005-0000-0000-00004E5F0000}"/>
    <cellStyle name="Total 8 3 3 11" xfId="24394" xr:uid="{00000000-0005-0000-0000-00004F5F0000}"/>
    <cellStyle name="Total 8 3 3 11 2" xfId="24395" xr:uid="{00000000-0005-0000-0000-0000505F0000}"/>
    <cellStyle name="Total 8 3 3 12" xfId="24396" xr:uid="{00000000-0005-0000-0000-0000515F0000}"/>
    <cellStyle name="Total 8 3 3 12 2" xfId="24397" xr:uid="{00000000-0005-0000-0000-0000525F0000}"/>
    <cellStyle name="Total 8 3 3 13" xfId="24398" xr:uid="{00000000-0005-0000-0000-0000535F0000}"/>
    <cellStyle name="Total 8 3 3 13 2" xfId="24399" xr:uid="{00000000-0005-0000-0000-0000545F0000}"/>
    <cellStyle name="Total 8 3 3 14" xfId="24400" xr:uid="{00000000-0005-0000-0000-0000555F0000}"/>
    <cellStyle name="Total 8 3 3 14 2" xfId="24401" xr:uid="{00000000-0005-0000-0000-0000565F0000}"/>
    <cellStyle name="Total 8 3 3 15" xfId="24402" xr:uid="{00000000-0005-0000-0000-0000575F0000}"/>
    <cellStyle name="Total 8 3 3 15 2" xfId="24403" xr:uid="{00000000-0005-0000-0000-0000585F0000}"/>
    <cellStyle name="Total 8 3 3 16" xfId="24404" xr:uid="{00000000-0005-0000-0000-0000595F0000}"/>
    <cellStyle name="Total 8 3 3 16 2" xfId="24405" xr:uid="{00000000-0005-0000-0000-00005A5F0000}"/>
    <cellStyle name="Total 8 3 3 17" xfId="24406" xr:uid="{00000000-0005-0000-0000-00005B5F0000}"/>
    <cellStyle name="Total 8 3 3 17 2" xfId="24407" xr:uid="{00000000-0005-0000-0000-00005C5F0000}"/>
    <cellStyle name="Total 8 3 3 18" xfId="24408" xr:uid="{00000000-0005-0000-0000-00005D5F0000}"/>
    <cellStyle name="Total 8 3 3 18 2" xfId="24409" xr:uid="{00000000-0005-0000-0000-00005E5F0000}"/>
    <cellStyle name="Total 8 3 3 19" xfId="24410" xr:uid="{00000000-0005-0000-0000-00005F5F0000}"/>
    <cellStyle name="Total 8 3 3 2" xfId="24411" xr:uid="{00000000-0005-0000-0000-0000605F0000}"/>
    <cellStyle name="Total 8 3 3 2 2" xfId="24412" xr:uid="{00000000-0005-0000-0000-0000615F0000}"/>
    <cellStyle name="Total 8 3 3 3" xfId="24413" xr:uid="{00000000-0005-0000-0000-0000625F0000}"/>
    <cellStyle name="Total 8 3 3 3 2" xfId="24414" xr:uid="{00000000-0005-0000-0000-0000635F0000}"/>
    <cellStyle name="Total 8 3 3 4" xfId="24415" xr:uid="{00000000-0005-0000-0000-0000645F0000}"/>
    <cellStyle name="Total 8 3 3 4 2" xfId="24416" xr:uid="{00000000-0005-0000-0000-0000655F0000}"/>
    <cellStyle name="Total 8 3 3 5" xfId="24417" xr:uid="{00000000-0005-0000-0000-0000665F0000}"/>
    <cellStyle name="Total 8 3 3 5 2" xfId="24418" xr:uid="{00000000-0005-0000-0000-0000675F0000}"/>
    <cellStyle name="Total 8 3 3 6" xfId="24419" xr:uid="{00000000-0005-0000-0000-0000685F0000}"/>
    <cellStyle name="Total 8 3 3 6 2" xfId="24420" xr:uid="{00000000-0005-0000-0000-0000695F0000}"/>
    <cellStyle name="Total 8 3 3 7" xfId="24421" xr:uid="{00000000-0005-0000-0000-00006A5F0000}"/>
    <cellStyle name="Total 8 3 3 7 2" xfId="24422" xr:uid="{00000000-0005-0000-0000-00006B5F0000}"/>
    <cellStyle name="Total 8 3 3 8" xfId="24423" xr:uid="{00000000-0005-0000-0000-00006C5F0000}"/>
    <cellStyle name="Total 8 3 3 8 2" xfId="24424" xr:uid="{00000000-0005-0000-0000-00006D5F0000}"/>
    <cellStyle name="Total 8 3 3 9" xfId="24425" xr:uid="{00000000-0005-0000-0000-00006E5F0000}"/>
    <cellStyle name="Total 8 3 3 9 2" xfId="24426" xr:uid="{00000000-0005-0000-0000-00006F5F0000}"/>
    <cellStyle name="Total 8 3 4" xfId="24427" xr:uid="{00000000-0005-0000-0000-0000705F0000}"/>
    <cellStyle name="Total 8 3 4 10" xfId="24428" xr:uid="{00000000-0005-0000-0000-0000715F0000}"/>
    <cellStyle name="Total 8 3 4 10 2" xfId="24429" xr:uid="{00000000-0005-0000-0000-0000725F0000}"/>
    <cellStyle name="Total 8 3 4 11" xfId="24430" xr:uid="{00000000-0005-0000-0000-0000735F0000}"/>
    <cellStyle name="Total 8 3 4 11 2" xfId="24431" xr:uid="{00000000-0005-0000-0000-0000745F0000}"/>
    <cellStyle name="Total 8 3 4 12" xfId="24432" xr:uid="{00000000-0005-0000-0000-0000755F0000}"/>
    <cellStyle name="Total 8 3 4 12 2" xfId="24433" xr:uid="{00000000-0005-0000-0000-0000765F0000}"/>
    <cellStyle name="Total 8 3 4 13" xfId="24434" xr:uid="{00000000-0005-0000-0000-0000775F0000}"/>
    <cellStyle name="Total 8 3 4 13 2" xfId="24435" xr:uid="{00000000-0005-0000-0000-0000785F0000}"/>
    <cellStyle name="Total 8 3 4 14" xfId="24436" xr:uid="{00000000-0005-0000-0000-0000795F0000}"/>
    <cellStyle name="Total 8 3 4 14 2" xfId="24437" xr:uid="{00000000-0005-0000-0000-00007A5F0000}"/>
    <cellStyle name="Total 8 3 4 15" xfId="24438" xr:uid="{00000000-0005-0000-0000-00007B5F0000}"/>
    <cellStyle name="Total 8 3 4 15 2" xfId="24439" xr:uid="{00000000-0005-0000-0000-00007C5F0000}"/>
    <cellStyle name="Total 8 3 4 16" xfId="24440" xr:uid="{00000000-0005-0000-0000-00007D5F0000}"/>
    <cellStyle name="Total 8 3 4 2" xfId="24441" xr:uid="{00000000-0005-0000-0000-00007E5F0000}"/>
    <cellStyle name="Total 8 3 4 2 2" xfId="24442" xr:uid="{00000000-0005-0000-0000-00007F5F0000}"/>
    <cellStyle name="Total 8 3 4 3" xfId="24443" xr:uid="{00000000-0005-0000-0000-0000805F0000}"/>
    <cellStyle name="Total 8 3 4 3 2" xfId="24444" xr:uid="{00000000-0005-0000-0000-0000815F0000}"/>
    <cellStyle name="Total 8 3 4 4" xfId="24445" xr:uid="{00000000-0005-0000-0000-0000825F0000}"/>
    <cellStyle name="Total 8 3 4 4 2" xfId="24446" xr:uid="{00000000-0005-0000-0000-0000835F0000}"/>
    <cellStyle name="Total 8 3 4 5" xfId="24447" xr:uid="{00000000-0005-0000-0000-0000845F0000}"/>
    <cellStyle name="Total 8 3 4 5 2" xfId="24448" xr:uid="{00000000-0005-0000-0000-0000855F0000}"/>
    <cellStyle name="Total 8 3 4 6" xfId="24449" xr:uid="{00000000-0005-0000-0000-0000865F0000}"/>
    <cellStyle name="Total 8 3 4 6 2" xfId="24450" xr:uid="{00000000-0005-0000-0000-0000875F0000}"/>
    <cellStyle name="Total 8 3 4 7" xfId="24451" xr:uid="{00000000-0005-0000-0000-0000885F0000}"/>
    <cellStyle name="Total 8 3 4 7 2" xfId="24452" xr:uid="{00000000-0005-0000-0000-0000895F0000}"/>
    <cellStyle name="Total 8 3 4 8" xfId="24453" xr:uid="{00000000-0005-0000-0000-00008A5F0000}"/>
    <cellStyle name="Total 8 3 4 8 2" xfId="24454" xr:uid="{00000000-0005-0000-0000-00008B5F0000}"/>
    <cellStyle name="Total 8 3 4 9" xfId="24455" xr:uid="{00000000-0005-0000-0000-00008C5F0000}"/>
    <cellStyle name="Total 8 3 4 9 2" xfId="24456" xr:uid="{00000000-0005-0000-0000-00008D5F0000}"/>
    <cellStyle name="Total 8 3 5" xfId="24457" xr:uid="{00000000-0005-0000-0000-00008E5F0000}"/>
    <cellStyle name="Total 8 3 5 10" xfId="24458" xr:uid="{00000000-0005-0000-0000-00008F5F0000}"/>
    <cellStyle name="Total 8 3 5 10 2" xfId="24459" xr:uid="{00000000-0005-0000-0000-0000905F0000}"/>
    <cellStyle name="Total 8 3 5 11" xfId="24460" xr:uid="{00000000-0005-0000-0000-0000915F0000}"/>
    <cellStyle name="Total 8 3 5 11 2" xfId="24461" xr:uid="{00000000-0005-0000-0000-0000925F0000}"/>
    <cellStyle name="Total 8 3 5 12" xfId="24462" xr:uid="{00000000-0005-0000-0000-0000935F0000}"/>
    <cellStyle name="Total 8 3 5 12 2" xfId="24463" xr:uid="{00000000-0005-0000-0000-0000945F0000}"/>
    <cellStyle name="Total 8 3 5 13" xfId="24464" xr:uid="{00000000-0005-0000-0000-0000955F0000}"/>
    <cellStyle name="Total 8 3 5 13 2" xfId="24465" xr:uid="{00000000-0005-0000-0000-0000965F0000}"/>
    <cellStyle name="Total 8 3 5 14" xfId="24466" xr:uid="{00000000-0005-0000-0000-0000975F0000}"/>
    <cellStyle name="Total 8 3 5 14 2" xfId="24467" xr:uid="{00000000-0005-0000-0000-0000985F0000}"/>
    <cellStyle name="Total 8 3 5 15" xfId="24468" xr:uid="{00000000-0005-0000-0000-0000995F0000}"/>
    <cellStyle name="Total 8 3 5 15 2" xfId="24469" xr:uid="{00000000-0005-0000-0000-00009A5F0000}"/>
    <cellStyle name="Total 8 3 5 16" xfId="24470" xr:uid="{00000000-0005-0000-0000-00009B5F0000}"/>
    <cellStyle name="Total 8 3 5 2" xfId="24471" xr:uid="{00000000-0005-0000-0000-00009C5F0000}"/>
    <cellStyle name="Total 8 3 5 2 2" xfId="24472" xr:uid="{00000000-0005-0000-0000-00009D5F0000}"/>
    <cellStyle name="Total 8 3 5 3" xfId="24473" xr:uid="{00000000-0005-0000-0000-00009E5F0000}"/>
    <cellStyle name="Total 8 3 5 3 2" xfId="24474" xr:uid="{00000000-0005-0000-0000-00009F5F0000}"/>
    <cellStyle name="Total 8 3 5 4" xfId="24475" xr:uid="{00000000-0005-0000-0000-0000A05F0000}"/>
    <cellStyle name="Total 8 3 5 4 2" xfId="24476" xr:uid="{00000000-0005-0000-0000-0000A15F0000}"/>
    <cellStyle name="Total 8 3 5 5" xfId="24477" xr:uid="{00000000-0005-0000-0000-0000A25F0000}"/>
    <cellStyle name="Total 8 3 5 5 2" xfId="24478" xr:uid="{00000000-0005-0000-0000-0000A35F0000}"/>
    <cellStyle name="Total 8 3 5 6" xfId="24479" xr:uid="{00000000-0005-0000-0000-0000A45F0000}"/>
    <cellStyle name="Total 8 3 5 6 2" xfId="24480" xr:uid="{00000000-0005-0000-0000-0000A55F0000}"/>
    <cellStyle name="Total 8 3 5 7" xfId="24481" xr:uid="{00000000-0005-0000-0000-0000A65F0000}"/>
    <cellStyle name="Total 8 3 5 7 2" xfId="24482" xr:uid="{00000000-0005-0000-0000-0000A75F0000}"/>
    <cellStyle name="Total 8 3 5 8" xfId="24483" xr:uid="{00000000-0005-0000-0000-0000A85F0000}"/>
    <cellStyle name="Total 8 3 5 8 2" xfId="24484" xr:uid="{00000000-0005-0000-0000-0000A95F0000}"/>
    <cellStyle name="Total 8 3 5 9" xfId="24485" xr:uid="{00000000-0005-0000-0000-0000AA5F0000}"/>
    <cellStyle name="Total 8 3 5 9 2" xfId="24486" xr:uid="{00000000-0005-0000-0000-0000AB5F0000}"/>
    <cellStyle name="Total 8 3 6" xfId="24487" xr:uid="{00000000-0005-0000-0000-0000AC5F0000}"/>
    <cellStyle name="Total 8 3 6 10" xfId="24488" xr:uid="{00000000-0005-0000-0000-0000AD5F0000}"/>
    <cellStyle name="Total 8 3 6 10 2" xfId="24489" xr:uid="{00000000-0005-0000-0000-0000AE5F0000}"/>
    <cellStyle name="Total 8 3 6 11" xfId="24490" xr:uid="{00000000-0005-0000-0000-0000AF5F0000}"/>
    <cellStyle name="Total 8 3 6 11 2" xfId="24491" xr:uid="{00000000-0005-0000-0000-0000B05F0000}"/>
    <cellStyle name="Total 8 3 6 12" xfId="24492" xr:uid="{00000000-0005-0000-0000-0000B15F0000}"/>
    <cellStyle name="Total 8 3 6 12 2" xfId="24493" xr:uid="{00000000-0005-0000-0000-0000B25F0000}"/>
    <cellStyle name="Total 8 3 6 13" xfId="24494" xr:uid="{00000000-0005-0000-0000-0000B35F0000}"/>
    <cellStyle name="Total 8 3 6 13 2" xfId="24495" xr:uid="{00000000-0005-0000-0000-0000B45F0000}"/>
    <cellStyle name="Total 8 3 6 14" xfId="24496" xr:uid="{00000000-0005-0000-0000-0000B55F0000}"/>
    <cellStyle name="Total 8 3 6 14 2" xfId="24497" xr:uid="{00000000-0005-0000-0000-0000B65F0000}"/>
    <cellStyle name="Total 8 3 6 15" xfId="24498" xr:uid="{00000000-0005-0000-0000-0000B75F0000}"/>
    <cellStyle name="Total 8 3 6 2" xfId="24499" xr:uid="{00000000-0005-0000-0000-0000B85F0000}"/>
    <cellStyle name="Total 8 3 6 2 2" xfId="24500" xr:uid="{00000000-0005-0000-0000-0000B95F0000}"/>
    <cellStyle name="Total 8 3 6 3" xfId="24501" xr:uid="{00000000-0005-0000-0000-0000BA5F0000}"/>
    <cellStyle name="Total 8 3 6 3 2" xfId="24502" xr:uid="{00000000-0005-0000-0000-0000BB5F0000}"/>
    <cellStyle name="Total 8 3 6 4" xfId="24503" xr:uid="{00000000-0005-0000-0000-0000BC5F0000}"/>
    <cellStyle name="Total 8 3 6 4 2" xfId="24504" xr:uid="{00000000-0005-0000-0000-0000BD5F0000}"/>
    <cellStyle name="Total 8 3 6 5" xfId="24505" xr:uid="{00000000-0005-0000-0000-0000BE5F0000}"/>
    <cellStyle name="Total 8 3 6 5 2" xfId="24506" xr:uid="{00000000-0005-0000-0000-0000BF5F0000}"/>
    <cellStyle name="Total 8 3 6 6" xfId="24507" xr:uid="{00000000-0005-0000-0000-0000C05F0000}"/>
    <cellStyle name="Total 8 3 6 6 2" xfId="24508" xr:uid="{00000000-0005-0000-0000-0000C15F0000}"/>
    <cellStyle name="Total 8 3 6 7" xfId="24509" xr:uid="{00000000-0005-0000-0000-0000C25F0000}"/>
    <cellStyle name="Total 8 3 6 7 2" xfId="24510" xr:uid="{00000000-0005-0000-0000-0000C35F0000}"/>
    <cellStyle name="Total 8 3 6 8" xfId="24511" xr:uid="{00000000-0005-0000-0000-0000C45F0000}"/>
    <cellStyle name="Total 8 3 6 8 2" xfId="24512" xr:uid="{00000000-0005-0000-0000-0000C55F0000}"/>
    <cellStyle name="Total 8 3 6 9" xfId="24513" xr:uid="{00000000-0005-0000-0000-0000C65F0000}"/>
    <cellStyle name="Total 8 3 6 9 2" xfId="24514" xr:uid="{00000000-0005-0000-0000-0000C75F0000}"/>
    <cellStyle name="Total 8 3 7" xfId="24515" xr:uid="{00000000-0005-0000-0000-0000C85F0000}"/>
    <cellStyle name="Total 8 3 7 2" xfId="24516" xr:uid="{00000000-0005-0000-0000-0000C95F0000}"/>
    <cellStyle name="Total 8 3 8" xfId="24517" xr:uid="{00000000-0005-0000-0000-0000CA5F0000}"/>
    <cellStyle name="Total 8 3 8 2" xfId="24518" xr:uid="{00000000-0005-0000-0000-0000CB5F0000}"/>
    <cellStyle name="Total 8 3 9" xfId="24519" xr:uid="{00000000-0005-0000-0000-0000CC5F0000}"/>
    <cellStyle name="Total 8 3 9 2" xfId="24520" xr:uid="{00000000-0005-0000-0000-0000CD5F0000}"/>
    <cellStyle name="Total 8 4" xfId="24521" xr:uid="{00000000-0005-0000-0000-0000CE5F0000}"/>
    <cellStyle name="Total 8 4 10" xfId="24522" xr:uid="{00000000-0005-0000-0000-0000CF5F0000}"/>
    <cellStyle name="Total 8 4 10 2" xfId="24523" xr:uid="{00000000-0005-0000-0000-0000D05F0000}"/>
    <cellStyle name="Total 8 4 11" xfId="24524" xr:uid="{00000000-0005-0000-0000-0000D15F0000}"/>
    <cellStyle name="Total 8 4 11 2" xfId="24525" xr:uid="{00000000-0005-0000-0000-0000D25F0000}"/>
    <cellStyle name="Total 8 4 12" xfId="24526" xr:uid="{00000000-0005-0000-0000-0000D35F0000}"/>
    <cellStyle name="Total 8 4 12 2" xfId="24527" xr:uid="{00000000-0005-0000-0000-0000D45F0000}"/>
    <cellStyle name="Total 8 4 13" xfId="24528" xr:uid="{00000000-0005-0000-0000-0000D55F0000}"/>
    <cellStyle name="Total 8 4 13 2" xfId="24529" xr:uid="{00000000-0005-0000-0000-0000D65F0000}"/>
    <cellStyle name="Total 8 4 14" xfId="24530" xr:uid="{00000000-0005-0000-0000-0000D75F0000}"/>
    <cellStyle name="Total 8 4 14 2" xfId="24531" xr:uid="{00000000-0005-0000-0000-0000D85F0000}"/>
    <cellStyle name="Total 8 4 15" xfId="24532" xr:uid="{00000000-0005-0000-0000-0000D95F0000}"/>
    <cellStyle name="Total 8 4 15 2" xfId="24533" xr:uid="{00000000-0005-0000-0000-0000DA5F0000}"/>
    <cellStyle name="Total 8 4 16" xfId="24534" xr:uid="{00000000-0005-0000-0000-0000DB5F0000}"/>
    <cellStyle name="Total 8 4 16 2" xfId="24535" xr:uid="{00000000-0005-0000-0000-0000DC5F0000}"/>
    <cellStyle name="Total 8 4 17" xfId="24536" xr:uid="{00000000-0005-0000-0000-0000DD5F0000}"/>
    <cellStyle name="Total 8 4 17 2" xfId="24537" xr:uid="{00000000-0005-0000-0000-0000DE5F0000}"/>
    <cellStyle name="Total 8 4 18" xfId="24538" xr:uid="{00000000-0005-0000-0000-0000DF5F0000}"/>
    <cellStyle name="Total 8 4 18 2" xfId="24539" xr:uid="{00000000-0005-0000-0000-0000E05F0000}"/>
    <cellStyle name="Total 8 4 19" xfId="24540" xr:uid="{00000000-0005-0000-0000-0000E15F0000}"/>
    <cellStyle name="Total 8 4 19 2" xfId="24541" xr:uid="{00000000-0005-0000-0000-0000E25F0000}"/>
    <cellStyle name="Total 8 4 2" xfId="24542" xr:uid="{00000000-0005-0000-0000-0000E35F0000}"/>
    <cellStyle name="Total 8 4 2 10" xfId="24543" xr:uid="{00000000-0005-0000-0000-0000E45F0000}"/>
    <cellStyle name="Total 8 4 2 10 2" xfId="24544" xr:uid="{00000000-0005-0000-0000-0000E55F0000}"/>
    <cellStyle name="Total 8 4 2 11" xfId="24545" xr:uid="{00000000-0005-0000-0000-0000E65F0000}"/>
    <cellStyle name="Total 8 4 2 11 2" xfId="24546" xr:uid="{00000000-0005-0000-0000-0000E75F0000}"/>
    <cellStyle name="Total 8 4 2 12" xfId="24547" xr:uid="{00000000-0005-0000-0000-0000E85F0000}"/>
    <cellStyle name="Total 8 4 2 12 2" xfId="24548" xr:uid="{00000000-0005-0000-0000-0000E95F0000}"/>
    <cellStyle name="Total 8 4 2 13" xfId="24549" xr:uid="{00000000-0005-0000-0000-0000EA5F0000}"/>
    <cellStyle name="Total 8 4 2 13 2" xfId="24550" xr:uid="{00000000-0005-0000-0000-0000EB5F0000}"/>
    <cellStyle name="Total 8 4 2 14" xfId="24551" xr:uid="{00000000-0005-0000-0000-0000EC5F0000}"/>
    <cellStyle name="Total 8 4 2 14 2" xfId="24552" xr:uid="{00000000-0005-0000-0000-0000ED5F0000}"/>
    <cellStyle name="Total 8 4 2 15" xfId="24553" xr:uid="{00000000-0005-0000-0000-0000EE5F0000}"/>
    <cellStyle name="Total 8 4 2 15 2" xfId="24554" xr:uid="{00000000-0005-0000-0000-0000EF5F0000}"/>
    <cellStyle name="Total 8 4 2 16" xfId="24555" xr:uid="{00000000-0005-0000-0000-0000F05F0000}"/>
    <cellStyle name="Total 8 4 2 16 2" xfId="24556" xr:uid="{00000000-0005-0000-0000-0000F15F0000}"/>
    <cellStyle name="Total 8 4 2 17" xfId="24557" xr:uid="{00000000-0005-0000-0000-0000F25F0000}"/>
    <cellStyle name="Total 8 4 2 17 2" xfId="24558" xr:uid="{00000000-0005-0000-0000-0000F35F0000}"/>
    <cellStyle name="Total 8 4 2 18" xfId="24559" xr:uid="{00000000-0005-0000-0000-0000F45F0000}"/>
    <cellStyle name="Total 8 4 2 18 2" xfId="24560" xr:uid="{00000000-0005-0000-0000-0000F55F0000}"/>
    <cellStyle name="Total 8 4 2 19" xfId="24561" xr:uid="{00000000-0005-0000-0000-0000F65F0000}"/>
    <cellStyle name="Total 8 4 2 2" xfId="24562" xr:uid="{00000000-0005-0000-0000-0000F75F0000}"/>
    <cellStyle name="Total 8 4 2 2 2" xfId="24563" xr:uid="{00000000-0005-0000-0000-0000F85F0000}"/>
    <cellStyle name="Total 8 4 2 3" xfId="24564" xr:uid="{00000000-0005-0000-0000-0000F95F0000}"/>
    <cellStyle name="Total 8 4 2 3 2" xfId="24565" xr:uid="{00000000-0005-0000-0000-0000FA5F0000}"/>
    <cellStyle name="Total 8 4 2 4" xfId="24566" xr:uid="{00000000-0005-0000-0000-0000FB5F0000}"/>
    <cellStyle name="Total 8 4 2 4 2" xfId="24567" xr:uid="{00000000-0005-0000-0000-0000FC5F0000}"/>
    <cellStyle name="Total 8 4 2 5" xfId="24568" xr:uid="{00000000-0005-0000-0000-0000FD5F0000}"/>
    <cellStyle name="Total 8 4 2 5 2" xfId="24569" xr:uid="{00000000-0005-0000-0000-0000FE5F0000}"/>
    <cellStyle name="Total 8 4 2 6" xfId="24570" xr:uid="{00000000-0005-0000-0000-0000FF5F0000}"/>
    <cellStyle name="Total 8 4 2 6 2" xfId="24571" xr:uid="{00000000-0005-0000-0000-000000600000}"/>
    <cellStyle name="Total 8 4 2 7" xfId="24572" xr:uid="{00000000-0005-0000-0000-000001600000}"/>
    <cellStyle name="Total 8 4 2 7 2" xfId="24573" xr:uid="{00000000-0005-0000-0000-000002600000}"/>
    <cellStyle name="Total 8 4 2 8" xfId="24574" xr:uid="{00000000-0005-0000-0000-000003600000}"/>
    <cellStyle name="Total 8 4 2 8 2" xfId="24575" xr:uid="{00000000-0005-0000-0000-000004600000}"/>
    <cellStyle name="Total 8 4 2 9" xfId="24576" xr:uid="{00000000-0005-0000-0000-000005600000}"/>
    <cellStyle name="Total 8 4 2 9 2" xfId="24577" xr:uid="{00000000-0005-0000-0000-000006600000}"/>
    <cellStyle name="Total 8 4 20" xfId="24578" xr:uid="{00000000-0005-0000-0000-000007600000}"/>
    <cellStyle name="Total 8 4 3" xfId="24579" xr:uid="{00000000-0005-0000-0000-000008600000}"/>
    <cellStyle name="Total 8 4 3 10" xfId="24580" xr:uid="{00000000-0005-0000-0000-000009600000}"/>
    <cellStyle name="Total 8 4 3 10 2" xfId="24581" xr:uid="{00000000-0005-0000-0000-00000A600000}"/>
    <cellStyle name="Total 8 4 3 11" xfId="24582" xr:uid="{00000000-0005-0000-0000-00000B600000}"/>
    <cellStyle name="Total 8 4 3 11 2" xfId="24583" xr:uid="{00000000-0005-0000-0000-00000C600000}"/>
    <cellStyle name="Total 8 4 3 12" xfId="24584" xr:uid="{00000000-0005-0000-0000-00000D600000}"/>
    <cellStyle name="Total 8 4 3 12 2" xfId="24585" xr:uid="{00000000-0005-0000-0000-00000E600000}"/>
    <cellStyle name="Total 8 4 3 13" xfId="24586" xr:uid="{00000000-0005-0000-0000-00000F600000}"/>
    <cellStyle name="Total 8 4 3 13 2" xfId="24587" xr:uid="{00000000-0005-0000-0000-000010600000}"/>
    <cellStyle name="Total 8 4 3 14" xfId="24588" xr:uid="{00000000-0005-0000-0000-000011600000}"/>
    <cellStyle name="Total 8 4 3 14 2" xfId="24589" xr:uid="{00000000-0005-0000-0000-000012600000}"/>
    <cellStyle name="Total 8 4 3 15" xfId="24590" xr:uid="{00000000-0005-0000-0000-000013600000}"/>
    <cellStyle name="Total 8 4 3 15 2" xfId="24591" xr:uid="{00000000-0005-0000-0000-000014600000}"/>
    <cellStyle name="Total 8 4 3 16" xfId="24592" xr:uid="{00000000-0005-0000-0000-000015600000}"/>
    <cellStyle name="Total 8 4 3 16 2" xfId="24593" xr:uid="{00000000-0005-0000-0000-000016600000}"/>
    <cellStyle name="Total 8 4 3 17" xfId="24594" xr:uid="{00000000-0005-0000-0000-000017600000}"/>
    <cellStyle name="Total 8 4 3 17 2" xfId="24595" xr:uid="{00000000-0005-0000-0000-000018600000}"/>
    <cellStyle name="Total 8 4 3 18" xfId="24596" xr:uid="{00000000-0005-0000-0000-000019600000}"/>
    <cellStyle name="Total 8 4 3 18 2" xfId="24597" xr:uid="{00000000-0005-0000-0000-00001A600000}"/>
    <cellStyle name="Total 8 4 3 19" xfId="24598" xr:uid="{00000000-0005-0000-0000-00001B600000}"/>
    <cellStyle name="Total 8 4 3 2" xfId="24599" xr:uid="{00000000-0005-0000-0000-00001C600000}"/>
    <cellStyle name="Total 8 4 3 2 2" xfId="24600" xr:uid="{00000000-0005-0000-0000-00001D600000}"/>
    <cellStyle name="Total 8 4 3 3" xfId="24601" xr:uid="{00000000-0005-0000-0000-00001E600000}"/>
    <cellStyle name="Total 8 4 3 3 2" xfId="24602" xr:uid="{00000000-0005-0000-0000-00001F600000}"/>
    <cellStyle name="Total 8 4 3 4" xfId="24603" xr:uid="{00000000-0005-0000-0000-000020600000}"/>
    <cellStyle name="Total 8 4 3 4 2" xfId="24604" xr:uid="{00000000-0005-0000-0000-000021600000}"/>
    <cellStyle name="Total 8 4 3 5" xfId="24605" xr:uid="{00000000-0005-0000-0000-000022600000}"/>
    <cellStyle name="Total 8 4 3 5 2" xfId="24606" xr:uid="{00000000-0005-0000-0000-000023600000}"/>
    <cellStyle name="Total 8 4 3 6" xfId="24607" xr:uid="{00000000-0005-0000-0000-000024600000}"/>
    <cellStyle name="Total 8 4 3 6 2" xfId="24608" xr:uid="{00000000-0005-0000-0000-000025600000}"/>
    <cellStyle name="Total 8 4 3 7" xfId="24609" xr:uid="{00000000-0005-0000-0000-000026600000}"/>
    <cellStyle name="Total 8 4 3 7 2" xfId="24610" xr:uid="{00000000-0005-0000-0000-000027600000}"/>
    <cellStyle name="Total 8 4 3 8" xfId="24611" xr:uid="{00000000-0005-0000-0000-000028600000}"/>
    <cellStyle name="Total 8 4 3 8 2" xfId="24612" xr:uid="{00000000-0005-0000-0000-000029600000}"/>
    <cellStyle name="Total 8 4 3 9" xfId="24613" xr:uid="{00000000-0005-0000-0000-00002A600000}"/>
    <cellStyle name="Total 8 4 3 9 2" xfId="24614" xr:uid="{00000000-0005-0000-0000-00002B600000}"/>
    <cellStyle name="Total 8 4 4" xfId="24615" xr:uid="{00000000-0005-0000-0000-00002C600000}"/>
    <cellStyle name="Total 8 4 4 10" xfId="24616" xr:uid="{00000000-0005-0000-0000-00002D600000}"/>
    <cellStyle name="Total 8 4 4 10 2" xfId="24617" xr:uid="{00000000-0005-0000-0000-00002E600000}"/>
    <cellStyle name="Total 8 4 4 11" xfId="24618" xr:uid="{00000000-0005-0000-0000-00002F600000}"/>
    <cellStyle name="Total 8 4 4 11 2" xfId="24619" xr:uid="{00000000-0005-0000-0000-000030600000}"/>
    <cellStyle name="Total 8 4 4 12" xfId="24620" xr:uid="{00000000-0005-0000-0000-000031600000}"/>
    <cellStyle name="Total 8 4 4 12 2" xfId="24621" xr:uid="{00000000-0005-0000-0000-000032600000}"/>
    <cellStyle name="Total 8 4 4 13" xfId="24622" xr:uid="{00000000-0005-0000-0000-000033600000}"/>
    <cellStyle name="Total 8 4 4 13 2" xfId="24623" xr:uid="{00000000-0005-0000-0000-000034600000}"/>
    <cellStyle name="Total 8 4 4 14" xfId="24624" xr:uid="{00000000-0005-0000-0000-000035600000}"/>
    <cellStyle name="Total 8 4 4 14 2" xfId="24625" xr:uid="{00000000-0005-0000-0000-000036600000}"/>
    <cellStyle name="Total 8 4 4 15" xfId="24626" xr:uid="{00000000-0005-0000-0000-000037600000}"/>
    <cellStyle name="Total 8 4 4 15 2" xfId="24627" xr:uid="{00000000-0005-0000-0000-000038600000}"/>
    <cellStyle name="Total 8 4 4 16" xfId="24628" xr:uid="{00000000-0005-0000-0000-000039600000}"/>
    <cellStyle name="Total 8 4 4 2" xfId="24629" xr:uid="{00000000-0005-0000-0000-00003A600000}"/>
    <cellStyle name="Total 8 4 4 2 2" xfId="24630" xr:uid="{00000000-0005-0000-0000-00003B600000}"/>
    <cellStyle name="Total 8 4 4 3" xfId="24631" xr:uid="{00000000-0005-0000-0000-00003C600000}"/>
    <cellStyle name="Total 8 4 4 3 2" xfId="24632" xr:uid="{00000000-0005-0000-0000-00003D600000}"/>
    <cellStyle name="Total 8 4 4 4" xfId="24633" xr:uid="{00000000-0005-0000-0000-00003E600000}"/>
    <cellStyle name="Total 8 4 4 4 2" xfId="24634" xr:uid="{00000000-0005-0000-0000-00003F600000}"/>
    <cellStyle name="Total 8 4 4 5" xfId="24635" xr:uid="{00000000-0005-0000-0000-000040600000}"/>
    <cellStyle name="Total 8 4 4 5 2" xfId="24636" xr:uid="{00000000-0005-0000-0000-000041600000}"/>
    <cellStyle name="Total 8 4 4 6" xfId="24637" xr:uid="{00000000-0005-0000-0000-000042600000}"/>
    <cellStyle name="Total 8 4 4 6 2" xfId="24638" xr:uid="{00000000-0005-0000-0000-000043600000}"/>
    <cellStyle name="Total 8 4 4 7" xfId="24639" xr:uid="{00000000-0005-0000-0000-000044600000}"/>
    <cellStyle name="Total 8 4 4 7 2" xfId="24640" xr:uid="{00000000-0005-0000-0000-000045600000}"/>
    <cellStyle name="Total 8 4 4 8" xfId="24641" xr:uid="{00000000-0005-0000-0000-000046600000}"/>
    <cellStyle name="Total 8 4 4 8 2" xfId="24642" xr:uid="{00000000-0005-0000-0000-000047600000}"/>
    <cellStyle name="Total 8 4 4 9" xfId="24643" xr:uid="{00000000-0005-0000-0000-000048600000}"/>
    <cellStyle name="Total 8 4 4 9 2" xfId="24644" xr:uid="{00000000-0005-0000-0000-000049600000}"/>
    <cellStyle name="Total 8 4 5" xfId="24645" xr:uid="{00000000-0005-0000-0000-00004A600000}"/>
    <cellStyle name="Total 8 4 5 10" xfId="24646" xr:uid="{00000000-0005-0000-0000-00004B600000}"/>
    <cellStyle name="Total 8 4 5 10 2" xfId="24647" xr:uid="{00000000-0005-0000-0000-00004C600000}"/>
    <cellStyle name="Total 8 4 5 11" xfId="24648" xr:uid="{00000000-0005-0000-0000-00004D600000}"/>
    <cellStyle name="Total 8 4 5 11 2" xfId="24649" xr:uid="{00000000-0005-0000-0000-00004E600000}"/>
    <cellStyle name="Total 8 4 5 12" xfId="24650" xr:uid="{00000000-0005-0000-0000-00004F600000}"/>
    <cellStyle name="Total 8 4 5 12 2" xfId="24651" xr:uid="{00000000-0005-0000-0000-000050600000}"/>
    <cellStyle name="Total 8 4 5 13" xfId="24652" xr:uid="{00000000-0005-0000-0000-000051600000}"/>
    <cellStyle name="Total 8 4 5 13 2" xfId="24653" xr:uid="{00000000-0005-0000-0000-000052600000}"/>
    <cellStyle name="Total 8 4 5 14" xfId="24654" xr:uid="{00000000-0005-0000-0000-000053600000}"/>
    <cellStyle name="Total 8 4 5 14 2" xfId="24655" xr:uid="{00000000-0005-0000-0000-000054600000}"/>
    <cellStyle name="Total 8 4 5 15" xfId="24656" xr:uid="{00000000-0005-0000-0000-000055600000}"/>
    <cellStyle name="Total 8 4 5 15 2" xfId="24657" xr:uid="{00000000-0005-0000-0000-000056600000}"/>
    <cellStyle name="Total 8 4 5 16" xfId="24658" xr:uid="{00000000-0005-0000-0000-000057600000}"/>
    <cellStyle name="Total 8 4 5 2" xfId="24659" xr:uid="{00000000-0005-0000-0000-000058600000}"/>
    <cellStyle name="Total 8 4 5 2 2" xfId="24660" xr:uid="{00000000-0005-0000-0000-000059600000}"/>
    <cellStyle name="Total 8 4 5 3" xfId="24661" xr:uid="{00000000-0005-0000-0000-00005A600000}"/>
    <cellStyle name="Total 8 4 5 3 2" xfId="24662" xr:uid="{00000000-0005-0000-0000-00005B600000}"/>
    <cellStyle name="Total 8 4 5 4" xfId="24663" xr:uid="{00000000-0005-0000-0000-00005C600000}"/>
    <cellStyle name="Total 8 4 5 4 2" xfId="24664" xr:uid="{00000000-0005-0000-0000-00005D600000}"/>
    <cellStyle name="Total 8 4 5 5" xfId="24665" xr:uid="{00000000-0005-0000-0000-00005E600000}"/>
    <cellStyle name="Total 8 4 5 5 2" xfId="24666" xr:uid="{00000000-0005-0000-0000-00005F600000}"/>
    <cellStyle name="Total 8 4 5 6" xfId="24667" xr:uid="{00000000-0005-0000-0000-000060600000}"/>
    <cellStyle name="Total 8 4 5 6 2" xfId="24668" xr:uid="{00000000-0005-0000-0000-000061600000}"/>
    <cellStyle name="Total 8 4 5 7" xfId="24669" xr:uid="{00000000-0005-0000-0000-000062600000}"/>
    <cellStyle name="Total 8 4 5 7 2" xfId="24670" xr:uid="{00000000-0005-0000-0000-000063600000}"/>
    <cellStyle name="Total 8 4 5 8" xfId="24671" xr:uid="{00000000-0005-0000-0000-000064600000}"/>
    <cellStyle name="Total 8 4 5 8 2" xfId="24672" xr:uid="{00000000-0005-0000-0000-000065600000}"/>
    <cellStyle name="Total 8 4 5 9" xfId="24673" xr:uid="{00000000-0005-0000-0000-000066600000}"/>
    <cellStyle name="Total 8 4 5 9 2" xfId="24674" xr:uid="{00000000-0005-0000-0000-000067600000}"/>
    <cellStyle name="Total 8 4 6" xfId="24675" xr:uid="{00000000-0005-0000-0000-000068600000}"/>
    <cellStyle name="Total 8 4 6 10" xfId="24676" xr:uid="{00000000-0005-0000-0000-000069600000}"/>
    <cellStyle name="Total 8 4 6 10 2" xfId="24677" xr:uid="{00000000-0005-0000-0000-00006A600000}"/>
    <cellStyle name="Total 8 4 6 11" xfId="24678" xr:uid="{00000000-0005-0000-0000-00006B600000}"/>
    <cellStyle name="Total 8 4 6 11 2" xfId="24679" xr:uid="{00000000-0005-0000-0000-00006C600000}"/>
    <cellStyle name="Total 8 4 6 12" xfId="24680" xr:uid="{00000000-0005-0000-0000-00006D600000}"/>
    <cellStyle name="Total 8 4 6 12 2" xfId="24681" xr:uid="{00000000-0005-0000-0000-00006E600000}"/>
    <cellStyle name="Total 8 4 6 13" xfId="24682" xr:uid="{00000000-0005-0000-0000-00006F600000}"/>
    <cellStyle name="Total 8 4 6 13 2" xfId="24683" xr:uid="{00000000-0005-0000-0000-000070600000}"/>
    <cellStyle name="Total 8 4 6 14" xfId="24684" xr:uid="{00000000-0005-0000-0000-000071600000}"/>
    <cellStyle name="Total 8 4 6 14 2" xfId="24685" xr:uid="{00000000-0005-0000-0000-000072600000}"/>
    <cellStyle name="Total 8 4 6 15" xfId="24686" xr:uid="{00000000-0005-0000-0000-000073600000}"/>
    <cellStyle name="Total 8 4 6 2" xfId="24687" xr:uid="{00000000-0005-0000-0000-000074600000}"/>
    <cellStyle name="Total 8 4 6 2 2" xfId="24688" xr:uid="{00000000-0005-0000-0000-000075600000}"/>
    <cellStyle name="Total 8 4 6 3" xfId="24689" xr:uid="{00000000-0005-0000-0000-000076600000}"/>
    <cellStyle name="Total 8 4 6 3 2" xfId="24690" xr:uid="{00000000-0005-0000-0000-000077600000}"/>
    <cellStyle name="Total 8 4 6 4" xfId="24691" xr:uid="{00000000-0005-0000-0000-000078600000}"/>
    <cellStyle name="Total 8 4 6 4 2" xfId="24692" xr:uid="{00000000-0005-0000-0000-000079600000}"/>
    <cellStyle name="Total 8 4 6 5" xfId="24693" xr:uid="{00000000-0005-0000-0000-00007A600000}"/>
    <cellStyle name="Total 8 4 6 5 2" xfId="24694" xr:uid="{00000000-0005-0000-0000-00007B600000}"/>
    <cellStyle name="Total 8 4 6 6" xfId="24695" xr:uid="{00000000-0005-0000-0000-00007C600000}"/>
    <cellStyle name="Total 8 4 6 6 2" xfId="24696" xr:uid="{00000000-0005-0000-0000-00007D600000}"/>
    <cellStyle name="Total 8 4 6 7" xfId="24697" xr:uid="{00000000-0005-0000-0000-00007E600000}"/>
    <cellStyle name="Total 8 4 6 7 2" xfId="24698" xr:uid="{00000000-0005-0000-0000-00007F600000}"/>
    <cellStyle name="Total 8 4 6 8" xfId="24699" xr:uid="{00000000-0005-0000-0000-000080600000}"/>
    <cellStyle name="Total 8 4 6 8 2" xfId="24700" xr:uid="{00000000-0005-0000-0000-000081600000}"/>
    <cellStyle name="Total 8 4 6 9" xfId="24701" xr:uid="{00000000-0005-0000-0000-000082600000}"/>
    <cellStyle name="Total 8 4 6 9 2" xfId="24702" xr:uid="{00000000-0005-0000-0000-000083600000}"/>
    <cellStyle name="Total 8 4 7" xfId="24703" xr:uid="{00000000-0005-0000-0000-000084600000}"/>
    <cellStyle name="Total 8 4 7 2" xfId="24704" xr:uid="{00000000-0005-0000-0000-000085600000}"/>
    <cellStyle name="Total 8 4 8" xfId="24705" xr:uid="{00000000-0005-0000-0000-000086600000}"/>
    <cellStyle name="Total 8 4 8 2" xfId="24706" xr:uid="{00000000-0005-0000-0000-000087600000}"/>
    <cellStyle name="Total 8 4 9" xfId="24707" xr:uid="{00000000-0005-0000-0000-000088600000}"/>
    <cellStyle name="Total 8 4 9 2" xfId="24708" xr:uid="{00000000-0005-0000-0000-000089600000}"/>
    <cellStyle name="Total 8 5" xfId="24709" xr:uid="{00000000-0005-0000-0000-00008A600000}"/>
    <cellStyle name="Total 8 5 10" xfId="24710" xr:uid="{00000000-0005-0000-0000-00008B600000}"/>
    <cellStyle name="Total 8 5 10 2" xfId="24711" xr:uid="{00000000-0005-0000-0000-00008C600000}"/>
    <cellStyle name="Total 8 5 11" xfId="24712" xr:uid="{00000000-0005-0000-0000-00008D600000}"/>
    <cellStyle name="Total 8 5 11 2" xfId="24713" xr:uid="{00000000-0005-0000-0000-00008E600000}"/>
    <cellStyle name="Total 8 5 12" xfId="24714" xr:uid="{00000000-0005-0000-0000-00008F600000}"/>
    <cellStyle name="Total 8 5 12 2" xfId="24715" xr:uid="{00000000-0005-0000-0000-000090600000}"/>
    <cellStyle name="Total 8 5 13" xfId="24716" xr:uid="{00000000-0005-0000-0000-000091600000}"/>
    <cellStyle name="Total 8 5 13 2" xfId="24717" xr:uid="{00000000-0005-0000-0000-000092600000}"/>
    <cellStyle name="Total 8 5 14" xfId="24718" xr:uid="{00000000-0005-0000-0000-000093600000}"/>
    <cellStyle name="Total 8 5 14 2" xfId="24719" xr:uid="{00000000-0005-0000-0000-000094600000}"/>
    <cellStyle name="Total 8 5 15" xfId="24720" xr:uid="{00000000-0005-0000-0000-000095600000}"/>
    <cellStyle name="Total 8 5 15 2" xfId="24721" xr:uid="{00000000-0005-0000-0000-000096600000}"/>
    <cellStyle name="Total 8 5 16" xfId="24722" xr:uid="{00000000-0005-0000-0000-000097600000}"/>
    <cellStyle name="Total 8 5 16 2" xfId="24723" xr:uid="{00000000-0005-0000-0000-000098600000}"/>
    <cellStyle name="Total 8 5 17" xfId="24724" xr:uid="{00000000-0005-0000-0000-000099600000}"/>
    <cellStyle name="Total 8 5 17 2" xfId="24725" xr:uid="{00000000-0005-0000-0000-00009A600000}"/>
    <cellStyle name="Total 8 5 18" xfId="24726" xr:uid="{00000000-0005-0000-0000-00009B600000}"/>
    <cellStyle name="Total 8 5 18 2" xfId="24727" xr:uid="{00000000-0005-0000-0000-00009C600000}"/>
    <cellStyle name="Total 8 5 19" xfId="24728" xr:uid="{00000000-0005-0000-0000-00009D600000}"/>
    <cellStyle name="Total 8 5 19 2" xfId="24729" xr:uid="{00000000-0005-0000-0000-00009E600000}"/>
    <cellStyle name="Total 8 5 2" xfId="24730" xr:uid="{00000000-0005-0000-0000-00009F600000}"/>
    <cellStyle name="Total 8 5 2 10" xfId="24731" xr:uid="{00000000-0005-0000-0000-0000A0600000}"/>
    <cellStyle name="Total 8 5 2 10 2" xfId="24732" xr:uid="{00000000-0005-0000-0000-0000A1600000}"/>
    <cellStyle name="Total 8 5 2 11" xfId="24733" xr:uid="{00000000-0005-0000-0000-0000A2600000}"/>
    <cellStyle name="Total 8 5 2 11 2" xfId="24734" xr:uid="{00000000-0005-0000-0000-0000A3600000}"/>
    <cellStyle name="Total 8 5 2 12" xfId="24735" xr:uid="{00000000-0005-0000-0000-0000A4600000}"/>
    <cellStyle name="Total 8 5 2 12 2" xfId="24736" xr:uid="{00000000-0005-0000-0000-0000A5600000}"/>
    <cellStyle name="Total 8 5 2 13" xfId="24737" xr:uid="{00000000-0005-0000-0000-0000A6600000}"/>
    <cellStyle name="Total 8 5 2 13 2" xfId="24738" xr:uid="{00000000-0005-0000-0000-0000A7600000}"/>
    <cellStyle name="Total 8 5 2 14" xfId="24739" xr:uid="{00000000-0005-0000-0000-0000A8600000}"/>
    <cellStyle name="Total 8 5 2 14 2" xfId="24740" xr:uid="{00000000-0005-0000-0000-0000A9600000}"/>
    <cellStyle name="Total 8 5 2 15" xfId="24741" xr:uid="{00000000-0005-0000-0000-0000AA600000}"/>
    <cellStyle name="Total 8 5 2 15 2" xfId="24742" xr:uid="{00000000-0005-0000-0000-0000AB600000}"/>
    <cellStyle name="Total 8 5 2 16" xfId="24743" xr:uid="{00000000-0005-0000-0000-0000AC600000}"/>
    <cellStyle name="Total 8 5 2 16 2" xfId="24744" xr:uid="{00000000-0005-0000-0000-0000AD600000}"/>
    <cellStyle name="Total 8 5 2 17" xfId="24745" xr:uid="{00000000-0005-0000-0000-0000AE600000}"/>
    <cellStyle name="Total 8 5 2 17 2" xfId="24746" xr:uid="{00000000-0005-0000-0000-0000AF600000}"/>
    <cellStyle name="Total 8 5 2 18" xfId="24747" xr:uid="{00000000-0005-0000-0000-0000B0600000}"/>
    <cellStyle name="Total 8 5 2 18 2" xfId="24748" xr:uid="{00000000-0005-0000-0000-0000B1600000}"/>
    <cellStyle name="Total 8 5 2 19" xfId="24749" xr:uid="{00000000-0005-0000-0000-0000B2600000}"/>
    <cellStyle name="Total 8 5 2 2" xfId="24750" xr:uid="{00000000-0005-0000-0000-0000B3600000}"/>
    <cellStyle name="Total 8 5 2 2 2" xfId="24751" xr:uid="{00000000-0005-0000-0000-0000B4600000}"/>
    <cellStyle name="Total 8 5 2 3" xfId="24752" xr:uid="{00000000-0005-0000-0000-0000B5600000}"/>
    <cellStyle name="Total 8 5 2 3 2" xfId="24753" xr:uid="{00000000-0005-0000-0000-0000B6600000}"/>
    <cellStyle name="Total 8 5 2 4" xfId="24754" xr:uid="{00000000-0005-0000-0000-0000B7600000}"/>
    <cellStyle name="Total 8 5 2 4 2" xfId="24755" xr:uid="{00000000-0005-0000-0000-0000B8600000}"/>
    <cellStyle name="Total 8 5 2 5" xfId="24756" xr:uid="{00000000-0005-0000-0000-0000B9600000}"/>
    <cellStyle name="Total 8 5 2 5 2" xfId="24757" xr:uid="{00000000-0005-0000-0000-0000BA600000}"/>
    <cellStyle name="Total 8 5 2 6" xfId="24758" xr:uid="{00000000-0005-0000-0000-0000BB600000}"/>
    <cellStyle name="Total 8 5 2 6 2" xfId="24759" xr:uid="{00000000-0005-0000-0000-0000BC600000}"/>
    <cellStyle name="Total 8 5 2 7" xfId="24760" xr:uid="{00000000-0005-0000-0000-0000BD600000}"/>
    <cellStyle name="Total 8 5 2 7 2" xfId="24761" xr:uid="{00000000-0005-0000-0000-0000BE600000}"/>
    <cellStyle name="Total 8 5 2 8" xfId="24762" xr:uid="{00000000-0005-0000-0000-0000BF600000}"/>
    <cellStyle name="Total 8 5 2 8 2" xfId="24763" xr:uid="{00000000-0005-0000-0000-0000C0600000}"/>
    <cellStyle name="Total 8 5 2 9" xfId="24764" xr:uid="{00000000-0005-0000-0000-0000C1600000}"/>
    <cellStyle name="Total 8 5 2 9 2" xfId="24765" xr:uid="{00000000-0005-0000-0000-0000C2600000}"/>
    <cellStyle name="Total 8 5 20" xfId="24766" xr:uid="{00000000-0005-0000-0000-0000C3600000}"/>
    <cellStyle name="Total 8 5 3" xfId="24767" xr:uid="{00000000-0005-0000-0000-0000C4600000}"/>
    <cellStyle name="Total 8 5 3 10" xfId="24768" xr:uid="{00000000-0005-0000-0000-0000C5600000}"/>
    <cellStyle name="Total 8 5 3 10 2" xfId="24769" xr:uid="{00000000-0005-0000-0000-0000C6600000}"/>
    <cellStyle name="Total 8 5 3 11" xfId="24770" xr:uid="{00000000-0005-0000-0000-0000C7600000}"/>
    <cellStyle name="Total 8 5 3 11 2" xfId="24771" xr:uid="{00000000-0005-0000-0000-0000C8600000}"/>
    <cellStyle name="Total 8 5 3 12" xfId="24772" xr:uid="{00000000-0005-0000-0000-0000C9600000}"/>
    <cellStyle name="Total 8 5 3 12 2" xfId="24773" xr:uid="{00000000-0005-0000-0000-0000CA600000}"/>
    <cellStyle name="Total 8 5 3 13" xfId="24774" xr:uid="{00000000-0005-0000-0000-0000CB600000}"/>
    <cellStyle name="Total 8 5 3 13 2" xfId="24775" xr:uid="{00000000-0005-0000-0000-0000CC600000}"/>
    <cellStyle name="Total 8 5 3 14" xfId="24776" xr:uid="{00000000-0005-0000-0000-0000CD600000}"/>
    <cellStyle name="Total 8 5 3 14 2" xfId="24777" xr:uid="{00000000-0005-0000-0000-0000CE600000}"/>
    <cellStyle name="Total 8 5 3 15" xfId="24778" xr:uid="{00000000-0005-0000-0000-0000CF600000}"/>
    <cellStyle name="Total 8 5 3 15 2" xfId="24779" xr:uid="{00000000-0005-0000-0000-0000D0600000}"/>
    <cellStyle name="Total 8 5 3 16" xfId="24780" xr:uid="{00000000-0005-0000-0000-0000D1600000}"/>
    <cellStyle name="Total 8 5 3 16 2" xfId="24781" xr:uid="{00000000-0005-0000-0000-0000D2600000}"/>
    <cellStyle name="Total 8 5 3 17" xfId="24782" xr:uid="{00000000-0005-0000-0000-0000D3600000}"/>
    <cellStyle name="Total 8 5 3 17 2" xfId="24783" xr:uid="{00000000-0005-0000-0000-0000D4600000}"/>
    <cellStyle name="Total 8 5 3 18" xfId="24784" xr:uid="{00000000-0005-0000-0000-0000D5600000}"/>
    <cellStyle name="Total 8 5 3 2" xfId="24785" xr:uid="{00000000-0005-0000-0000-0000D6600000}"/>
    <cellStyle name="Total 8 5 3 2 2" xfId="24786" xr:uid="{00000000-0005-0000-0000-0000D7600000}"/>
    <cellStyle name="Total 8 5 3 3" xfId="24787" xr:uid="{00000000-0005-0000-0000-0000D8600000}"/>
    <cellStyle name="Total 8 5 3 3 2" xfId="24788" xr:uid="{00000000-0005-0000-0000-0000D9600000}"/>
    <cellStyle name="Total 8 5 3 4" xfId="24789" xr:uid="{00000000-0005-0000-0000-0000DA600000}"/>
    <cellStyle name="Total 8 5 3 4 2" xfId="24790" xr:uid="{00000000-0005-0000-0000-0000DB600000}"/>
    <cellStyle name="Total 8 5 3 5" xfId="24791" xr:uid="{00000000-0005-0000-0000-0000DC600000}"/>
    <cellStyle name="Total 8 5 3 5 2" xfId="24792" xr:uid="{00000000-0005-0000-0000-0000DD600000}"/>
    <cellStyle name="Total 8 5 3 6" xfId="24793" xr:uid="{00000000-0005-0000-0000-0000DE600000}"/>
    <cellStyle name="Total 8 5 3 6 2" xfId="24794" xr:uid="{00000000-0005-0000-0000-0000DF600000}"/>
    <cellStyle name="Total 8 5 3 7" xfId="24795" xr:uid="{00000000-0005-0000-0000-0000E0600000}"/>
    <cellStyle name="Total 8 5 3 7 2" xfId="24796" xr:uid="{00000000-0005-0000-0000-0000E1600000}"/>
    <cellStyle name="Total 8 5 3 8" xfId="24797" xr:uid="{00000000-0005-0000-0000-0000E2600000}"/>
    <cellStyle name="Total 8 5 3 8 2" xfId="24798" xr:uid="{00000000-0005-0000-0000-0000E3600000}"/>
    <cellStyle name="Total 8 5 3 9" xfId="24799" xr:uid="{00000000-0005-0000-0000-0000E4600000}"/>
    <cellStyle name="Total 8 5 3 9 2" xfId="24800" xr:uid="{00000000-0005-0000-0000-0000E5600000}"/>
    <cellStyle name="Total 8 5 4" xfId="24801" xr:uid="{00000000-0005-0000-0000-0000E6600000}"/>
    <cellStyle name="Total 8 5 4 10" xfId="24802" xr:uid="{00000000-0005-0000-0000-0000E7600000}"/>
    <cellStyle name="Total 8 5 4 10 2" xfId="24803" xr:uid="{00000000-0005-0000-0000-0000E8600000}"/>
    <cellStyle name="Total 8 5 4 11" xfId="24804" xr:uid="{00000000-0005-0000-0000-0000E9600000}"/>
    <cellStyle name="Total 8 5 4 11 2" xfId="24805" xr:uid="{00000000-0005-0000-0000-0000EA600000}"/>
    <cellStyle name="Total 8 5 4 12" xfId="24806" xr:uid="{00000000-0005-0000-0000-0000EB600000}"/>
    <cellStyle name="Total 8 5 4 12 2" xfId="24807" xr:uid="{00000000-0005-0000-0000-0000EC600000}"/>
    <cellStyle name="Total 8 5 4 13" xfId="24808" xr:uid="{00000000-0005-0000-0000-0000ED600000}"/>
    <cellStyle name="Total 8 5 4 13 2" xfId="24809" xr:uid="{00000000-0005-0000-0000-0000EE600000}"/>
    <cellStyle name="Total 8 5 4 14" xfId="24810" xr:uid="{00000000-0005-0000-0000-0000EF600000}"/>
    <cellStyle name="Total 8 5 4 14 2" xfId="24811" xr:uid="{00000000-0005-0000-0000-0000F0600000}"/>
    <cellStyle name="Total 8 5 4 15" xfId="24812" xr:uid="{00000000-0005-0000-0000-0000F1600000}"/>
    <cellStyle name="Total 8 5 4 15 2" xfId="24813" xr:uid="{00000000-0005-0000-0000-0000F2600000}"/>
    <cellStyle name="Total 8 5 4 16" xfId="24814" xr:uid="{00000000-0005-0000-0000-0000F3600000}"/>
    <cellStyle name="Total 8 5 4 2" xfId="24815" xr:uid="{00000000-0005-0000-0000-0000F4600000}"/>
    <cellStyle name="Total 8 5 4 2 2" xfId="24816" xr:uid="{00000000-0005-0000-0000-0000F5600000}"/>
    <cellStyle name="Total 8 5 4 3" xfId="24817" xr:uid="{00000000-0005-0000-0000-0000F6600000}"/>
    <cellStyle name="Total 8 5 4 3 2" xfId="24818" xr:uid="{00000000-0005-0000-0000-0000F7600000}"/>
    <cellStyle name="Total 8 5 4 4" xfId="24819" xr:uid="{00000000-0005-0000-0000-0000F8600000}"/>
    <cellStyle name="Total 8 5 4 4 2" xfId="24820" xr:uid="{00000000-0005-0000-0000-0000F9600000}"/>
    <cellStyle name="Total 8 5 4 5" xfId="24821" xr:uid="{00000000-0005-0000-0000-0000FA600000}"/>
    <cellStyle name="Total 8 5 4 5 2" xfId="24822" xr:uid="{00000000-0005-0000-0000-0000FB600000}"/>
    <cellStyle name="Total 8 5 4 6" xfId="24823" xr:uid="{00000000-0005-0000-0000-0000FC600000}"/>
    <cellStyle name="Total 8 5 4 6 2" xfId="24824" xr:uid="{00000000-0005-0000-0000-0000FD600000}"/>
    <cellStyle name="Total 8 5 4 7" xfId="24825" xr:uid="{00000000-0005-0000-0000-0000FE600000}"/>
    <cellStyle name="Total 8 5 4 7 2" xfId="24826" xr:uid="{00000000-0005-0000-0000-0000FF600000}"/>
    <cellStyle name="Total 8 5 4 8" xfId="24827" xr:uid="{00000000-0005-0000-0000-000000610000}"/>
    <cellStyle name="Total 8 5 4 8 2" xfId="24828" xr:uid="{00000000-0005-0000-0000-000001610000}"/>
    <cellStyle name="Total 8 5 4 9" xfId="24829" xr:uid="{00000000-0005-0000-0000-000002610000}"/>
    <cellStyle name="Total 8 5 4 9 2" xfId="24830" xr:uid="{00000000-0005-0000-0000-000003610000}"/>
    <cellStyle name="Total 8 5 5" xfId="24831" xr:uid="{00000000-0005-0000-0000-000004610000}"/>
    <cellStyle name="Total 8 5 5 10" xfId="24832" xr:uid="{00000000-0005-0000-0000-000005610000}"/>
    <cellStyle name="Total 8 5 5 10 2" xfId="24833" xr:uid="{00000000-0005-0000-0000-000006610000}"/>
    <cellStyle name="Total 8 5 5 11" xfId="24834" xr:uid="{00000000-0005-0000-0000-000007610000}"/>
    <cellStyle name="Total 8 5 5 11 2" xfId="24835" xr:uid="{00000000-0005-0000-0000-000008610000}"/>
    <cellStyle name="Total 8 5 5 12" xfId="24836" xr:uid="{00000000-0005-0000-0000-000009610000}"/>
    <cellStyle name="Total 8 5 5 12 2" xfId="24837" xr:uid="{00000000-0005-0000-0000-00000A610000}"/>
    <cellStyle name="Total 8 5 5 13" xfId="24838" xr:uid="{00000000-0005-0000-0000-00000B610000}"/>
    <cellStyle name="Total 8 5 5 13 2" xfId="24839" xr:uid="{00000000-0005-0000-0000-00000C610000}"/>
    <cellStyle name="Total 8 5 5 14" xfId="24840" xr:uid="{00000000-0005-0000-0000-00000D610000}"/>
    <cellStyle name="Total 8 5 5 14 2" xfId="24841" xr:uid="{00000000-0005-0000-0000-00000E610000}"/>
    <cellStyle name="Total 8 5 5 15" xfId="24842" xr:uid="{00000000-0005-0000-0000-00000F610000}"/>
    <cellStyle name="Total 8 5 5 15 2" xfId="24843" xr:uid="{00000000-0005-0000-0000-000010610000}"/>
    <cellStyle name="Total 8 5 5 16" xfId="24844" xr:uid="{00000000-0005-0000-0000-000011610000}"/>
    <cellStyle name="Total 8 5 5 2" xfId="24845" xr:uid="{00000000-0005-0000-0000-000012610000}"/>
    <cellStyle name="Total 8 5 5 2 2" xfId="24846" xr:uid="{00000000-0005-0000-0000-000013610000}"/>
    <cellStyle name="Total 8 5 5 3" xfId="24847" xr:uid="{00000000-0005-0000-0000-000014610000}"/>
    <cellStyle name="Total 8 5 5 3 2" xfId="24848" xr:uid="{00000000-0005-0000-0000-000015610000}"/>
    <cellStyle name="Total 8 5 5 4" xfId="24849" xr:uid="{00000000-0005-0000-0000-000016610000}"/>
    <cellStyle name="Total 8 5 5 4 2" xfId="24850" xr:uid="{00000000-0005-0000-0000-000017610000}"/>
    <cellStyle name="Total 8 5 5 5" xfId="24851" xr:uid="{00000000-0005-0000-0000-000018610000}"/>
    <cellStyle name="Total 8 5 5 5 2" xfId="24852" xr:uid="{00000000-0005-0000-0000-000019610000}"/>
    <cellStyle name="Total 8 5 5 6" xfId="24853" xr:uid="{00000000-0005-0000-0000-00001A610000}"/>
    <cellStyle name="Total 8 5 5 6 2" xfId="24854" xr:uid="{00000000-0005-0000-0000-00001B610000}"/>
    <cellStyle name="Total 8 5 5 7" xfId="24855" xr:uid="{00000000-0005-0000-0000-00001C610000}"/>
    <cellStyle name="Total 8 5 5 7 2" xfId="24856" xr:uid="{00000000-0005-0000-0000-00001D610000}"/>
    <cellStyle name="Total 8 5 5 8" xfId="24857" xr:uid="{00000000-0005-0000-0000-00001E610000}"/>
    <cellStyle name="Total 8 5 5 8 2" xfId="24858" xr:uid="{00000000-0005-0000-0000-00001F610000}"/>
    <cellStyle name="Total 8 5 5 9" xfId="24859" xr:uid="{00000000-0005-0000-0000-000020610000}"/>
    <cellStyle name="Total 8 5 5 9 2" xfId="24860" xr:uid="{00000000-0005-0000-0000-000021610000}"/>
    <cellStyle name="Total 8 5 6" xfId="24861" xr:uid="{00000000-0005-0000-0000-000022610000}"/>
    <cellStyle name="Total 8 5 6 10" xfId="24862" xr:uid="{00000000-0005-0000-0000-000023610000}"/>
    <cellStyle name="Total 8 5 6 10 2" xfId="24863" xr:uid="{00000000-0005-0000-0000-000024610000}"/>
    <cellStyle name="Total 8 5 6 11" xfId="24864" xr:uid="{00000000-0005-0000-0000-000025610000}"/>
    <cellStyle name="Total 8 5 6 11 2" xfId="24865" xr:uid="{00000000-0005-0000-0000-000026610000}"/>
    <cellStyle name="Total 8 5 6 12" xfId="24866" xr:uid="{00000000-0005-0000-0000-000027610000}"/>
    <cellStyle name="Total 8 5 6 12 2" xfId="24867" xr:uid="{00000000-0005-0000-0000-000028610000}"/>
    <cellStyle name="Total 8 5 6 13" xfId="24868" xr:uid="{00000000-0005-0000-0000-000029610000}"/>
    <cellStyle name="Total 8 5 6 13 2" xfId="24869" xr:uid="{00000000-0005-0000-0000-00002A610000}"/>
    <cellStyle name="Total 8 5 6 14" xfId="24870" xr:uid="{00000000-0005-0000-0000-00002B610000}"/>
    <cellStyle name="Total 8 5 6 14 2" xfId="24871" xr:uid="{00000000-0005-0000-0000-00002C610000}"/>
    <cellStyle name="Total 8 5 6 15" xfId="24872" xr:uid="{00000000-0005-0000-0000-00002D610000}"/>
    <cellStyle name="Total 8 5 6 2" xfId="24873" xr:uid="{00000000-0005-0000-0000-00002E610000}"/>
    <cellStyle name="Total 8 5 6 2 2" xfId="24874" xr:uid="{00000000-0005-0000-0000-00002F610000}"/>
    <cellStyle name="Total 8 5 6 3" xfId="24875" xr:uid="{00000000-0005-0000-0000-000030610000}"/>
    <cellStyle name="Total 8 5 6 3 2" xfId="24876" xr:uid="{00000000-0005-0000-0000-000031610000}"/>
    <cellStyle name="Total 8 5 6 4" xfId="24877" xr:uid="{00000000-0005-0000-0000-000032610000}"/>
    <cellStyle name="Total 8 5 6 4 2" xfId="24878" xr:uid="{00000000-0005-0000-0000-000033610000}"/>
    <cellStyle name="Total 8 5 6 5" xfId="24879" xr:uid="{00000000-0005-0000-0000-000034610000}"/>
    <cellStyle name="Total 8 5 6 5 2" xfId="24880" xr:uid="{00000000-0005-0000-0000-000035610000}"/>
    <cellStyle name="Total 8 5 6 6" xfId="24881" xr:uid="{00000000-0005-0000-0000-000036610000}"/>
    <cellStyle name="Total 8 5 6 6 2" xfId="24882" xr:uid="{00000000-0005-0000-0000-000037610000}"/>
    <cellStyle name="Total 8 5 6 7" xfId="24883" xr:uid="{00000000-0005-0000-0000-000038610000}"/>
    <cellStyle name="Total 8 5 6 7 2" xfId="24884" xr:uid="{00000000-0005-0000-0000-000039610000}"/>
    <cellStyle name="Total 8 5 6 8" xfId="24885" xr:uid="{00000000-0005-0000-0000-00003A610000}"/>
    <cellStyle name="Total 8 5 6 8 2" xfId="24886" xr:uid="{00000000-0005-0000-0000-00003B610000}"/>
    <cellStyle name="Total 8 5 6 9" xfId="24887" xr:uid="{00000000-0005-0000-0000-00003C610000}"/>
    <cellStyle name="Total 8 5 6 9 2" xfId="24888" xr:uid="{00000000-0005-0000-0000-00003D610000}"/>
    <cellStyle name="Total 8 5 7" xfId="24889" xr:uid="{00000000-0005-0000-0000-00003E610000}"/>
    <cellStyle name="Total 8 5 7 2" xfId="24890" xr:uid="{00000000-0005-0000-0000-00003F610000}"/>
    <cellStyle name="Total 8 5 8" xfId="24891" xr:uid="{00000000-0005-0000-0000-000040610000}"/>
    <cellStyle name="Total 8 5 8 2" xfId="24892" xr:uid="{00000000-0005-0000-0000-000041610000}"/>
    <cellStyle name="Total 8 5 9" xfId="24893" xr:uid="{00000000-0005-0000-0000-000042610000}"/>
    <cellStyle name="Total 8 5 9 2" xfId="24894" xr:uid="{00000000-0005-0000-0000-000043610000}"/>
    <cellStyle name="Total 8 6" xfId="24895" xr:uid="{00000000-0005-0000-0000-000044610000}"/>
    <cellStyle name="Total 8 6 10" xfId="24896" xr:uid="{00000000-0005-0000-0000-000045610000}"/>
    <cellStyle name="Total 8 6 10 2" xfId="24897" xr:uid="{00000000-0005-0000-0000-000046610000}"/>
    <cellStyle name="Total 8 6 11" xfId="24898" xr:uid="{00000000-0005-0000-0000-000047610000}"/>
    <cellStyle name="Total 8 6 11 2" xfId="24899" xr:uid="{00000000-0005-0000-0000-000048610000}"/>
    <cellStyle name="Total 8 6 12" xfId="24900" xr:uid="{00000000-0005-0000-0000-000049610000}"/>
    <cellStyle name="Total 8 6 12 2" xfId="24901" xr:uid="{00000000-0005-0000-0000-00004A610000}"/>
    <cellStyle name="Total 8 6 13" xfId="24902" xr:uid="{00000000-0005-0000-0000-00004B610000}"/>
    <cellStyle name="Total 8 6 13 2" xfId="24903" xr:uid="{00000000-0005-0000-0000-00004C610000}"/>
    <cellStyle name="Total 8 6 14" xfId="24904" xr:uid="{00000000-0005-0000-0000-00004D610000}"/>
    <cellStyle name="Total 8 6 14 2" xfId="24905" xr:uid="{00000000-0005-0000-0000-00004E610000}"/>
    <cellStyle name="Total 8 6 15" xfId="24906" xr:uid="{00000000-0005-0000-0000-00004F610000}"/>
    <cellStyle name="Total 8 6 15 2" xfId="24907" xr:uid="{00000000-0005-0000-0000-000050610000}"/>
    <cellStyle name="Total 8 6 16" xfId="24908" xr:uid="{00000000-0005-0000-0000-000051610000}"/>
    <cellStyle name="Total 8 6 16 2" xfId="24909" xr:uid="{00000000-0005-0000-0000-000052610000}"/>
    <cellStyle name="Total 8 6 17" xfId="24910" xr:uid="{00000000-0005-0000-0000-000053610000}"/>
    <cellStyle name="Total 8 6 17 2" xfId="24911" xr:uid="{00000000-0005-0000-0000-000054610000}"/>
    <cellStyle name="Total 8 6 18" xfId="24912" xr:uid="{00000000-0005-0000-0000-000055610000}"/>
    <cellStyle name="Total 8 6 18 2" xfId="24913" xr:uid="{00000000-0005-0000-0000-000056610000}"/>
    <cellStyle name="Total 8 6 19" xfId="24914" xr:uid="{00000000-0005-0000-0000-000057610000}"/>
    <cellStyle name="Total 8 6 2" xfId="24915" xr:uid="{00000000-0005-0000-0000-000058610000}"/>
    <cellStyle name="Total 8 6 2 10" xfId="24916" xr:uid="{00000000-0005-0000-0000-000059610000}"/>
    <cellStyle name="Total 8 6 2 10 2" xfId="24917" xr:uid="{00000000-0005-0000-0000-00005A610000}"/>
    <cellStyle name="Total 8 6 2 11" xfId="24918" xr:uid="{00000000-0005-0000-0000-00005B610000}"/>
    <cellStyle name="Total 8 6 2 11 2" xfId="24919" xr:uid="{00000000-0005-0000-0000-00005C610000}"/>
    <cellStyle name="Total 8 6 2 12" xfId="24920" xr:uid="{00000000-0005-0000-0000-00005D610000}"/>
    <cellStyle name="Total 8 6 2 12 2" xfId="24921" xr:uid="{00000000-0005-0000-0000-00005E610000}"/>
    <cellStyle name="Total 8 6 2 13" xfId="24922" xr:uid="{00000000-0005-0000-0000-00005F610000}"/>
    <cellStyle name="Total 8 6 2 13 2" xfId="24923" xr:uid="{00000000-0005-0000-0000-000060610000}"/>
    <cellStyle name="Total 8 6 2 14" xfId="24924" xr:uid="{00000000-0005-0000-0000-000061610000}"/>
    <cellStyle name="Total 8 6 2 14 2" xfId="24925" xr:uid="{00000000-0005-0000-0000-000062610000}"/>
    <cellStyle name="Total 8 6 2 15" xfId="24926" xr:uid="{00000000-0005-0000-0000-000063610000}"/>
    <cellStyle name="Total 8 6 2 15 2" xfId="24927" xr:uid="{00000000-0005-0000-0000-000064610000}"/>
    <cellStyle name="Total 8 6 2 16" xfId="24928" xr:uid="{00000000-0005-0000-0000-000065610000}"/>
    <cellStyle name="Total 8 6 2 16 2" xfId="24929" xr:uid="{00000000-0005-0000-0000-000066610000}"/>
    <cellStyle name="Total 8 6 2 17" xfId="24930" xr:uid="{00000000-0005-0000-0000-000067610000}"/>
    <cellStyle name="Total 8 6 2 17 2" xfId="24931" xr:uid="{00000000-0005-0000-0000-000068610000}"/>
    <cellStyle name="Total 8 6 2 18" xfId="24932" xr:uid="{00000000-0005-0000-0000-000069610000}"/>
    <cellStyle name="Total 8 6 2 2" xfId="24933" xr:uid="{00000000-0005-0000-0000-00006A610000}"/>
    <cellStyle name="Total 8 6 2 2 2" xfId="24934" xr:uid="{00000000-0005-0000-0000-00006B610000}"/>
    <cellStyle name="Total 8 6 2 3" xfId="24935" xr:uid="{00000000-0005-0000-0000-00006C610000}"/>
    <cellStyle name="Total 8 6 2 3 2" xfId="24936" xr:uid="{00000000-0005-0000-0000-00006D610000}"/>
    <cellStyle name="Total 8 6 2 4" xfId="24937" xr:uid="{00000000-0005-0000-0000-00006E610000}"/>
    <cellStyle name="Total 8 6 2 4 2" xfId="24938" xr:uid="{00000000-0005-0000-0000-00006F610000}"/>
    <cellStyle name="Total 8 6 2 5" xfId="24939" xr:uid="{00000000-0005-0000-0000-000070610000}"/>
    <cellStyle name="Total 8 6 2 5 2" xfId="24940" xr:uid="{00000000-0005-0000-0000-000071610000}"/>
    <cellStyle name="Total 8 6 2 6" xfId="24941" xr:uid="{00000000-0005-0000-0000-000072610000}"/>
    <cellStyle name="Total 8 6 2 6 2" xfId="24942" xr:uid="{00000000-0005-0000-0000-000073610000}"/>
    <cellStyle name="Total 8 6 2 7" xfId="24943" xr:uid="{00000000-0005-0000-0000-000074610000}"/>
    <cellStyle name="Total 8 6 2 7 2" xfId="24944" xr:uid="{00000000-0005-0000-0000-000075610000}"/>
    <cellStyle name="Total 8 6 2 8" xfId="24945" xr:uid="{00000000-0005-0000-0000-000076610000}"/>
    <cellStyle name="Total 8 6 2 8 2" xfId="24946" xr:uid="{00000000-0005-0000-0000-000077610000}"/>
    <cellStyle name="Total 8 6 2 9" xfId="24947" xr:uid="{00000000-0005-0000-0000-000078610000}"/>
    <cellStyle name="Total 8 6 2 9 2" xfId="24948" xr:uid="{00000000-0005-0000-0000-000079610000}"/>
    <cellStyle name="Total 8 6 3" xfId="24949" xr:uid="{00000000-0005-0000-0000-00007A610000}"/>
    <cellStyle name="Total 8 6 3 10" xfId="24950" xr:uid="{00000000-0005-0000-0000-00007B610000}"/>
    <cellStyle name="Total 8 6 3 10 2" xfId="24951" xr:uid="{00000000-0005-0000-0000-00007C610000}"/>
    <cellStyle name="Total 8 6 3 11" xfId="24952" xr:uid="{00000000-0005-0000-0000-00007D610000}"/>
    <cellStyle name="Total 8 6 3 11 2" xfId="24953" xr:uid="{00000000-0005-0000-0000-00007E610000}"/>
    <cellStyle name="Total 8 6 3 12" xfId="24954" xr:uid="{00000000-0005-0000-0000-00007F610000}"/>
    <cellStyle name="Total 8 6 3 12 2" xfId="24955" xr:uid="{00000000-0005-0000-0000-000080610000}"/>
    <cellStyle name="Total 8 6 3 13" xfId="24956" xr:uid="{00000000-0005-0000-0000-000081610000}"/>
    <cellStyle name="Total 8 6 3 13 2" xfId="24957" xr:uid="{00000000-0005-0000-0000-000082610000}"/>
    <cellStyle name="Total 8 6 3 14" xfId="24958" xr:uid="{00000000-0005-0000-0000-000083610000}"/>
    <cellStyle name="Total 8 6 3 14 2" xfId="24959" xr:uid="{00000000-0005-0000-0000-000084610000}"/>
    <cellStyle name="Total 8 6 3 15" xfId="24960" xr:uid="{00000000-0005-0000-0000-000085610000}"/>
    <cellStyle name="Total 8 6 3 15 2" xfId="24961" xr:uid="{00000000-0005-0000-0000-000086610000}"/>
    <cellStyle name="Total 8 6 3 16" xfId="24962" xr:uid="{00000000-0005-0000-0000-000087610000}"/>
    <cellStyle name="Total 8 6 3 2" xfId="24963" xr:uid="{00000000-0005-0000-0000-000088610000}"/>
    <cellStyle name="Total 8 6 3 2 2" xfId="24964" xr:uid="{00000000-0005-0000-0000-000089610000}"/>
    <cellStyle name="Total 8 6 3 3" xfId="24965" xr:uid="{00000000-0005-0000-0000-00008A610000}"/>
    <cellStyle name="Total 8 6 3 3 2" xfId="24966" xr:uid="{00000000-0005-0000-0000-00008B610000}"/>
    <cellStyle name="Total 8 6 3 4" xfId="24967" xr:uid="{00000000-0005-0000-0000-00008C610000}"/>
    <cellStyle name="Total 8 6 3 4 2" xfId="24968" xr:uid="{00000000-0005-0000-0000-00008D610000}"/>
    <cellStyle name="Total 8 6 3 5" xfId="24969" xr:uid="{00000000-0005-0000-0000-00008E610000}"/>
    <cellStyle name="Total 8 6 3 5 2" xfId="24970" xr:uid="{00000000-0005-0000-0000-00008F610000}"/>
    <cellStyle name="Total 8 6 3 6" xfId="24971" xr:uid="{00000000-0005-0000-0000-000090610000}"/>
    <cellStyle name="Total 8 6 3 6 2" xfId="24972" xr:uid="{00000000-0005-0000-0000-000091610000}"/>
    <cellStyle name="Total 8 6 3 7" xfId="24973" xr:uid="{00000000-0005-0000-0000-000092610000}"/>
    <cellStyle name="Total 8 6 3 7 2" xfId="24974" xr:uid="{00000000-0005-0000-0000-000093610000}"/>
    <cellStyle name="Total 8 6 3 8" xfId="24975" xr:uid="{00000000-0005-0000-0000-000094610000}"/>
    <cellStyle name="Total 8 6 3 8 2" xfId="24976" xr:uid="{00000000-0005-0000-0000-000095610000}"/>
    <cellStyle name="Total 8 6 3 9" xfId="24977" xr:uid="{00000000-0005-0000-0000-000096610000}"/>
    <cellStyle name="Total 8 6 3 9 2" xfId="24978" xr:uid="{00000000-0005-0000-0000-000097610000}"/>
    <cellStyle name="Total 8 6 4" xfId="24979" xr:uid="{00000000-0005-0000-0000-000098610000}"/>
    <cellStyle name="Total 8 6 4 10" xfId="24980" xr:uid="{00000000-0005-0000-0000-000099610000}"/>
    <cellStyle name="Total 8 6 4 10 2" xfId="24981" xr:uid="{00000000-0005-0000-0000-00009A610000}"/>
    <cellStyle name="Total 8 6 4 11" xfId="24982" xr:uid="{00000000-0005-0000-0000-00009B610000}"/>
    <cellStyle name="Total 8 6 4 11 2" xfId="24983" xr:uid="{00000000-0005-0000-0000-00009C610000}"/>
    <cellStyle name="Total 8 6 4 12" xfId="24984" xr:uid="{00000000-0005-0000-0000-00009D610000}"/>
    <cellStyle name="Total 8 6 4 12 2" xfId="24985" xr:uid="{00000000-0005-0000-0000-00009E610000}"/>
    <cellStyle name="Total 8 6 4 13" xfId="24986" xr:uid="{00000000-0005-0000-0000-00009F610000}"/>
    <cellStyle name="Total 8 6 4 13 2" xfId="24987" xr:uid="{00000000-0005-0000-0000-0000A0610000}"/>
    <cellStyle name="Total 8 6 4 14" xfId="24988" xr:uid="{00000000-0005-0000-0000-0000A1610000}"/>
    <cellStyle name="Total 8 6 4 14 2" xfId="24989" xr:uid="{00000000-0005-0000-0000-0000A2610000}"/>
    <cellStyle name="Total 8 6 4 15" xfId="24990" xr:uid="{00000000-0005-0000-0000-0000A3610000}"/>
    <cellStyle name="Total 8 6 4 15 2" xfId="24991" xr:uid="{00000000-0005-0000-0000-0000A4610000}"/>
    <cellStyle name="Total 8 6 4 16" xfId="24992" xr:uid="{00000000-0005-0000-0000-0000A5610000}"/>
    <cellStyle name="Total 8 6 4 2" xfId="24993" xr:uid="{00000000-0005-0000-0000-0000A6610000}"/>
    <cellStyle name="Total 8 6 4 2 2" xfId="24994" xr:uid="{00000000-0005-0000-0000-0000A7610000}"/>
    <cellStyle name="Total 8 6 4 3" xfId="24995" xr:uid="{00000000-0005-0000-0000-0000A8610000}"/>
    <cellStyle name="Total 8 6 4 3 2" xfId="24996" xr:uid="{00000000-0005-0000-0000-0000A9610000}"/>
    <cellStyle name="Total 8 6 4 4" xfId="24997" xr:uid="{00000000-0005-0000-0000-0000AA610000}"/>
    <cellStyle name="Total 8 6 4 4 2" xfId="24998" xr:uid="{00000000-0005-0000-0000-0000AB610000}"/>
    <cellStyle name="Total 8 6 4 5" xfId="24999" xr:uid="{00000000-0005-0000-0000-0000AC610000}"/>
    <cellStyle name="Total 8 6 4 5 2" xfId="25000" xr:uid="{00000000-0005-0000-0000-0000AD610000}"/>
    <cellStyle name="Total 8 6 4 6" xfId="25001" xr:uid="{00000000-0005-0000-0000-0000AE610000}"/>
    <cellStyle name="Total 8 6 4 6 2" xfId="25002" xr:uid="{00000000-0005-0000-0000-0000AF610000}"/>
    <cellStyle name="Total 8 6 4 7" xfId="25003" xr:uid="{00000000-0005-0000-0000-0000B0610000}"/>
    <cellStyle name="Total 8 6 4 7 2" xfId="25004" xr:uid="{00000000-0005-0000-0000-0000B1610000}"/>
    <cellStyle name="Total 8 6 4 8" xfId="25005" xr:uid="{00000000-0005-0000-0000-0000B2610000}"/>
    <cellStyle name="Total 8 6 4 8 2" xfId="25006" xr:uid="{00000000-0005-0000-0000-0000B3610000}"/>
    <cellStyle name="Total 8 6 4 9" xfId="25007" xr:uid="{00000000-0005-0000-0000-0000B4610000}"/>
    <cellStyle name="Total 8 6 4 9 2" xfId="25008" xr:uid="{00000000-0005-0000-0000-0000B5610000}"/>
    <cellStyle name="Total 8 6 5" xfId="25009" xr:uid="{00000000-0005-0000-0000-0000B6610000}"/>
    <cellStyle name="Total 8 6 5 10" xfId="25010" xr:uid="{00000000-0005-0000-0000-0000B7610000}"/>
    <cellStyle name="Total 8 6 5 10 2" xfId="25011" xr:uid="{00000000-0005-0000-0000-0000B8610000}"/>
    <cellStyle name="Total 8 6 5 11" xfId="25012" xr:uid="{00000000-0005-0000-0000-0000B9610000}"/>
    <cellStyle name="Total 8 6 5 11 2" xfId="25013" xr:uid="{00000000-0005-0000-0000-0000BA610000}"/>
    <cellStyle name="Total 8 6 5 12" xfId="25014" xr:uid="{00000000-0005-0000-0000-0000BB610000}"/>
    <cellStyle name="Total 8 6 5 12 2" xfId="25015" xr:uid="{00000000-0005-0000-0000-0000BC610000}"/>
    <cellStyle name="Total 8 6 5 13" xfId="25016" xr:uid="{00000000-0005-0000-0000-0000BD610000}"/>
    <cellStyle name="Total 8 6 5 13 2" xfId="25017" xr:uid="{00000000-0005-0000-0000-0000BE610000}"/>
    <cellStyle name="Total 8 6 5 14" xfId="25018" xr:uid="{00000000-0005-0000-0000-0000BF610000}"/>
    <cellStyle name="Total 8 6 5 14 2" xfId="25019" xr:uid="{00000000-0005-0000-0000-0000C0610000}"/>
    <cellStyle name="Total 8 6 5 15" xfId="25020" xr:uid="{00000000-0005-0000-0000-0000C1610000}"/>
    <cellStyle name="Total 8 6 5 2" xfId="25021" xr:uid="{00000000-0005-0000-0000-0000C2610000}"/>
    <cellStyle name="Total 8 6 5 2 2" xfId="25022" xr:uid="{00000000-0005-0000-0000-0000C3610000}"/>
    <cellStyle name="Total 8 6 5 3" xfId="25023" xr:uid="{00000000-0005-0000-0000-0000C4610000}"/>
    <cellStyle name="Total 8 6 5 3 2" xfId="25024" xr:uid="{00000000-0005-0000-0000-0000C5610000}"/>
    <cellStyle name="Total 8 6 5 4" xfId="25025" xr:uid="{00000000-0005-0000-0000-0000C6610000}"/>
    <cellStyle name="Total 8 6 5 4 2" xfId="25026" xr:uid="{00000000-0005-0000-0000-0000C7610000}"/>
    <cellStyle name="Total 8 6 5 5" xfId="25027" xr:uid="{00000000-0005-0000-0000-0000C8610000}"/>
    <cellStyle name="Total 8 6 5 5 2" xfId="25028" xr:uid="{00000000-0005-0000-0000-0000C9610000}"/>
    <cellStyle name="Total 8 6 5 6" xfId="25029" xr:uid="{00000000-0005-0000-0000-0000CA610000}"/>
    <cellStyle name="Total 8 6 5 6 2" xfId="25030" xr:uid="{00000000-0005-0000-0000-0000CB610000}"/>
    <cellStyle name="Total 8 6 5 7" xfId="25031" xr:uid="{00000000-0005-0000-0000-0000CC610000}"/>
    <cellStyle name="Total 8 6 5 7 2" xfId="25032" xr:uid="{00000000-0005-0000-0000-0000CD610000}"/>
    <cellStyle name="Total 8 6 5 8" xfId="25033" xr:uid="{00000000-0005-0000-0000-0000CE610000}"/>
    <cellStyle name="Total 8 6 5 8 2" xfId="25034" xr:uid="{00000000-0005-0000-0000-0000CF610000}"/>
    <cellStyle name="Total 8 6 5 9" xfId="25035" xr:uid="{00000000-0005-0000-0000-0000D0610000}"/>
    <cellStyle name="Total 8 6 5 9 2" xfId="25036" xr:uid="{00000000-0005-0000-0000-0000D1610000}"/>
    <cellStyle name="Total 8 6 6" xfId="25037" xr:uid="{00000000-0005-0000-0000-0000D2610000}"/>
    <cellStyle name="Total 8 6 6 2" xfId="25038" xr:uid="{00000000-0005-0000-0000-0000D3610000}"/>
    <cellStyle name="Total 8 6 7" xfId="25039" xr:uid="{00000000-0005-0000-0000-0000D4610000}"/>
    <cellStyle name="Total 8 6 7 2" xfId="25040" xr:uid="{00000000-0005-0000-0000-0000D5610000}"/>
    <cellStyle name="Total 8 6 8" xfId="25041" xr:uid="{00000000-0005-0000-0000-0000D6610000}"/>
    <cellStyle name="Total 8 6 8 2" xfId="25042" xr:uid="{00000000-0005-0000-0000-0000D7610000}"/>
    <cellStyle name="Total 8 6 9" xfId="25043" xr:uid="{00000000-0005-0000-0000-0000D8610000}"/>
    <cellStyle name="Total 8 6 9 2" xfId="25044" xr:uid="{00000000-0005-0000-0000-0000D9610000}"/>
    <cellStyle name="Total 8 7" xfId="25045" xr:uid="{00000000-0005-0000-0000-0000DA610000}"/>
    <cellStyle name="Total 8 7 10" xfId="25046" xr:uid="{00000000-0005-0000-0000-0000DB610000}"/>
    <cellStyle name="Total 8 7 10 2" xfId="25047" xr:uid="{00000000-0005-0000-0000-0000DC610000}"/>
    <cellStyle name="Total 8 7 11" xfId="25048" xr:uid="{00000000-0005-0000-0000-0000DD610000}"/>
    <cellStyle name="Total 8 7 11 2" xfId="25049" xr:uid="{00000000-0005-0000-0000-0000DE610000}"/>
    <cellStyle name="Total 8 7 12" xfId="25050" xr:uid="{00000000-0005-0000-0000-0000DF610000}"/>
    <cellStyle name="Total 8 7 12 2" xfId="25051" xr:uid="{00000000-0005-0000-0000-0000E0610000}"/>
    <cellStyle name="Total 8 7 13" xfId="25052" xr:uid="{00000000-0005-0000-0000-0000E1610000}"/>
    <cellStyle name="Total 8 7 13 2" xfId="25053" xr:uid="{00000000-0005-0000-0000-0000E2610000}"/>
    <cellStyle name="Total 8 7 14" xfId="25054" xr:uid="{00000000-0005-0000-0000-0000E3610000}"/>
    <cellStyle name="Total 8 7 14 2" xfId="25055" xr:uid="{00000000-0005-0000-0000-0000E4610000}"/>
    <cellStyle name="Total 8 7 15" xfId="25056" xr:uid="{00000000-0005-0000-0000-0000E5610000}"/>
    <cellStyle name="Total 8 7 15 2" xfId="25057" xr:uid="{00000000-0005-0000-0000-0000E6610000}"/>
    <cellStyle name="Total 8 7 16" xfId="25058" xr:uid="{00000000-0005-0000-0000-0000E7610000}"/>
    <cellStyle name="Total 8 7 16 2" xfId="25059" xr:uid="{00000000-0005-0000-0000-0000E8610000}"/>
    <cellStyle name="Total 8 7 17" xfId="25060" xr:uid="{00000000-0005-0000-0000-0000E9610000}"/>
    <cellStyle name="Total 8 7 17 2" xfId="25061" xr:uid="{00000000-0005-0000-0000-0000EA610000}"/>
    <cellStyle name="Total 8 7 18" xfId="25062" xr:uid="{00000000-0005-0000-0000-0000EB610000}"/>
    <cellStyle name="Total 8 7 18 2" xfId="25063" xr:uid="{00000000-0005-0000-0000-0000EC610000}"/>
    <cellStyle name="Total 8 7 19" xfId="25064" xr:uid="{00000000-0005-0000-0000-0000ED610000}"/>
    <cellStyle name="Total 8 7 2" xfId="25065" xr:uid="{00000000-0005-0000-0000-0000EE610000}"/>
    <cellStyle name="Total 8 7 2 10" xfId="25066" xr:uid="{00000000-0005-0000-0000-0000EF610000}"/>
    <cellStyle name="Total 8 7 2 10 2" xfId="25067" xr:uid="{00000000-0005-0000-0000-0000F0610000}"/>
    <cellStyle name="Total 8 7 2 11" xfId="25068" xr:uid="{00000000-0005-0000-0000-0000F1610000}"/>
    <cellStyle name="Total 8 7 2 11 2" xfId="25069" xr:uid="{00000000-0005-0000-0000-0000F2610000}"/>
    <cellStyle name="Total 8 7 2 12" xfId="25070" xr:uid="{00000000-0005-0000-0000-0000F3610000}"/>
    <cellStyle name="Total 8 7 2 12 2" xfId="25071" xr:uid="{00000000-0005-0000-0000-0000F4610000}"/>
    <cellStyle name="Total 8 7 2 13" xfId="25072" xr:uid="{00000000-0005-0000-0000-0000F5610000}"/>
    <cellStyle name="Total 8 7 2 13 2" xfId="25073" xr:uid="{00000000-0005-0000-0000-0000F6610000}"/>
    <cellStyle name="Total 8 7 2 14" xfId="25074" xr:uid="{00000000-0005-0000-0000-0000F7610000}"/>
    <cellStyle name="Total 8 7 2 14 2" xfId="25075" xr:uid="{00000000-0005-0000-0000-0000F8610000}"/>
    <cellStyle name="Total 8 7 2 15" xfId="25076" xr:uid="{00000000-0005-0000-0000-0000F9610000}"/>
    <cellStyle name="Total 8 7 2 15 2" xfId="25077" xr:uid="{00000000-0005-0000-0000-0000FA610000}"/>
    <cellStyle name="Total 8 7 2 16" xfId="25078" xr:uid="{00000000-0005-0000-0000-0000FB610000}"/>
    <cellStyle name="Total 8 7 2 16 2" xfId="25079" xr:uid="{00000000-0005-0000-0000-0000FC610000}"/>
    <cellStyle name="Total 8 7 2 17" xfId="25080" xr:uid="{00000000-0005-0000-0000-0000FD610000}"/>
    <cellStyle name="Total 8 7 2 17 2" xfId="25081" xr:uid="{00000000-0005-0000-0000-0000FE610000}"/>
    <cellStyle name="Total 8 7 2 18" xfId="25082" xr:uid="{00000000-0005-0000-0000-0000FF610000}"/>
    <cellStyle name="Total 8 7 2 2" xfId="25083" xr:uid="{00000000-0005-0000-0000-000000620000}"/>
    <cellStyle name="Total 8 7 2 2 2" xfId="25084" xr:uid="{00000000-0005-0000-0000-000001620000}"/>
    <cellStyle name="Total 8 7 2 3" xfId="25085" xr:uid="{00000000-0005-0000-0000-000002620000}"/>
    <cellStyle name="Total 8 7 2 3 2" xfId="25086" xr:uid="{00000000-0005-0000-0000-000003620000}"/>
    <cellStyle name="Total 8 7 2 4" xfId="25087" xr:uid="{00000000-0005-0000-0000-000004620000}"/>
    <cellStyle name="Total 8 7 2 4 2" xfId="25088" xr:uid="{00000000-0005-0000-0000-000005620000}"/>
    <cellStyle name="Total 8 7 2 5" xfId="25089" xr:uid="{00000000-0005-0000-0000-000006620000}"/>
    <cellStyle name="Total 8 7 2 5 2" xfId="25090" xr:uid="{00000000-0005-0000-0000-000007620000}"/>
    <cellStyle name="Total 8 7 2 6" xfId="25091" xr:uid="{00000000-0005-0000-0000-000008620000}"/>
    <cellStyle name="Total 8 7 2 6 2" xfId="25092" xr:uid="{00000000-0005-0000-0000-000009620000}"/>
    <cellStyle name="Total 8 7 2 7" xfId="25093" xr:uid="{00000000-0005-0000-0000-00000A620000}"/>
    <cellStyle name="Total 8 7 2 7 2" xfId="25094" xr:uid="{00000000-0005-0000-0000-00000B620000}"/>
    <cellStyle name="Total 8 7 2 8" xfId="25095" xr:uid="{00000000-0005-0000-0000-00000C620000}"/>
    <cellStyle name="Total 8 7 2 8 2" xfId="25096" xr:uid="{00000000-0005-0000-0000-00000D620000}"/>
    <cellStyle name="Total 8 7 2 9" xfId="25097" xr:uid="{00000000-0005-0000-0000-00000E620000}"/>
    <cellStyle name="Total 8 7 2 9 2" xfId="25098" xr:uid="{00000000-0005-0000-0000-00000F620000}"/>
    <cellStyle name="Total 8 7 3" xfId="25099" xr:uid="{00000000-0005-0000-0000-000010620000}"/>
    <cellStyle name="Total 8 7 3 10" xfId="25100" xr:uid="{00000000-0005-0000-0000-000011620000}"/>
    <cellStyle name="Total 8 7 3 10 2" xfId="25101" xr:uid="{00000000-0005-0000-0000-000012620000}"/>
    <cellStyle name="Total 8 7 3 11" xfId="25102" xr:uid="{00000000-0005-0000-0000-000013620000}"/>
    <cellStyle name="Total 8 7 3 11 2" xfId="25103" xr:uid="{00000000-0005-0000-0000-000014620000}"/>
    <cellStyle name="Total 8 7 3 12" xfId="25104" xr:uid="{00000000-0005-0000-0000-000015620000}"/>
    <cellStyle name="Total 8 7 3 12 2" xfId="25105" xr:uid="{00000000-0005-0000-0000-000016620000}"/>
    <cellStyle name="Total 8 7 3 13" xfId="25106" xr:uid="{00000000-0005-0000-0000-000017620000}"/>
    <cellStyle name="Total 8 7 3 13 2" xfId="25107" xr:uid="{00000000-0005-0000-0000-000018620000}"/>
    <cellStyle name="Total 8 7 3 14" xfId="25108" xr:uid="{00000000-0005-0000-0000-000019620000}"/>
    <cellStyle name="Total 8 7 3 14 2" xfId="25109" xr:uid="{00000000-0005-0000-0000-00001A620000}"/>
    <cellStyle name="Total 8 7 3 15" xfId="25110" xr:uid="{00000000-0005-0000-0000-00001B620000}"/>
    <cellStyle name="Total 8 7 3 15 2" xfId="25111" xr:uid="{00000000-0005-0000-0000-00001C620000}"/>
    <cellStyle name="Total 8 7 3 16" xfId="25112" xr:uid="{00000000-0005-0000-0000-00001D620000}"/>
    <cellStyle name="Total 8 7 3 2" xfId="25113" xr:uid="{00000000-0005-0000-0000-00001E620000}"/>
    <cellStyle name="Total 8 7 3 2 2" xfId="25114" xr:uid="{00000000-0005-0000-0000-00001F620000}"/>
    <cellStyle name="Total 8 7 3 3" xfId="25115" xr:uid="{00000000-0005-0000-0000-000020620000}"/>
    <cellStyle name="Total 8 7 3 3 2" xfId="25116" xr:uid="{00000000-0005-0000-0000-000021620000}"/>
    <cellStyle name="Total 8 7 3 4" xfId="25117" xr:uid="{00000000-0005-0000-0000-000022620000}"/>
    <cellStyle name="Total 8 7 3 4 2" xfId="25118" xr:uid="{00000000-0005-0000-0000-000023620000}"/>
    <cellStyle name="Total 8 7 3 5" xfId="25119" xr:uid="{00000000-0005-0000-0000-000024620000}"/>
    <cellStyle name="Total 8 7 3 5 2" xfId="25120" xr:uid="{00000000-0005-0000-0000-000025620000}"/>
    <cellStyle name="Total 8 7 3 6" xfId="25121" xr:uid="{00000000-0005-0000-0000-000026620000}"/>
    <cellStyle name="Total 8 7 3 6 2" xfId="25122" xr:uid="{00000000-0005-0000-0000-000027620000}"/>
    <cellStyle name="Total 8 7 3 7" xfId="25123" xr:uid="{00000000-0005-0000-0000-000028620000}"/>
    <cellStyle name="Total 8 7 3 7 2" xfId="25124" xr:uid="{00000000-0005-0000-0000-000029620000}"/>
    <cellStyle name="Total 8 7 3 8" xfId="25125" xr:uid="{00000000-0005-0000-0000-00002A620000}"/>
    <cellStyle name="Total 8 7 3 8 2" xfId="25126" xr:uid="{00000000-0005-0000-0000-00002B620000}"/>
    <cellStyle name="Total 8 7 3 9" xfId="25127" xr:uid="{00000000-0005-0000-0000-00002C620000}"/>
    <cellStyle name="Total 8 7 3 9 2" xfId="25128" xr:uid="{00000000-0005-0000-0000-00002D620000}"/>
    <cellStyle name="Total 8 7 4" xfId="25129" xr:uid="{00000000-0005-0000-0000-00002E620000}"/>
    <cellStyle name="Total 8 7 4 10" xfId="25130" xr:uid="{00000000-0005-0000-0000-00002F620000}"/>
    <cellStyle name="Total 8 7 4 10 2" xfId="25131" xr:uid="{00000000-0005-0000-0000-000030620000}"/>
    <cellStyle name="Total 8 7 4 11" xfId="25132" xr:uid="{00000000-0005-0000-0000-000031620000}"/>
    <cellStyle name="Total 8 7 4 11 2" xfId="25133" xr:uid="{00000000-0005-0000-0000-000032620000}"/>
    <cellStyle name="Total 8 7 4 12" xfId="25134" xr:uid="{00000000-0005-0000-0000-000033620000}"/>
    <cellStyle name="Total 8 7 4 12 2" xfId="25135" xr:uid="{00000000-0005-0000-0000-000034620000}"/>
    <cellStyle name="Total 8 7 4 13" xfId="25136" xr:uid="{00000000-0005-0000-0000-000035620000}"/>
    <cellStyle name="Total 8 7 4 13 2" xfId="25137" xr:uid="{00000000-0005-0000-0000-000036620000}"/>
    <cellStyle name="Total 8 7 4 14" xfId="25138" xr:uid="{00000000-0005-0000-0000-000037620000}"/>
    <cellStyle name="Total 8 7 4 14 2" xfId="25139" xr:uid="{00000000-0005-0000-0000-000038620000}"/>
    <cellStyle name="Total 8 7 4 15" xfId="25140" xr:uid="{00000000-0005-0000-0000-000039620000}"/>
    <cellStyle name="Total 8 7 4 15 2" xfId="25141" xr:uid="{00000000-0005-0000-0000-00003A620000}"/>
    <cellStyle name="Total 8 7 4 16" xfId="25142" xr:uid="{00000000-0005-0000-0000-00003B620000}"/>
    <cellStyle name="Total 8 7 4 2" xfId="25143" xr:uid="{00000000-0005-0000-0000-00003C620000}"/>
    <cellStyle name="Total 8 7 4 2 2" xfId="25144" xr:uid="{00000000-0005-0000-0000-00003D620000}"/>
    <cellStyle name="Total 8 7 4 3" xfId="25145" xr:uid="{00000000-0005-0000-0000-00003E620000}"/>
    <cellStyle name="Total 8 7 4 3 2" xfId="25146" xr:uid="{00000000-0005-0000-0000-00003F620000}"/>
    <cellStyle name="Total 8 7 4 4" xfId="25147" xr:uid="{00000000-0005-0000-0000-000040620000}"/>
    <cellStyle name="Total 8 7 4 4 2" xfId="25148" xr:uid="{00000000-0005-0000-0000-000041620000}"/>
    <cellStyle name="Total 8 7 4 5" xfId="25149" xr:uid="{00000000-0005-0000-0000-000042620000}"/>
    <cellStyle name="Total 8 7 4 5 2" xfId="25150" xr:uid="{00000000-0005-0000-0000-000043620000}"/>
    <cellStyle name="Total 8 7 4 6" xfId="25151" xr:uid="{00000000-0005-0000-0000-000044620000}"/>
    <cellStyle name="Total 8 7 4 6 2" xfId="25152" xr:uid="{00000000-0005-0000-0000-000045620000}"/>
    <cellStyle name="Total 8 7 4 7" xfId="25153" xr:uid="{00000000-0005-0000-0000-000046620000}"/>
    <cellStyle name="Total 8 7 4 7 2" xfId="25154" xr:uid="{00000000-0005-0000-0000-000047620000}"/>
    <cellStyle name="Total 8 7 4 8" xfId="25155" xr:uid="{00000000-0005-0000-0000-000048620000}"/>
    <cellStyle name="Total 8 7 4 8 2" xfId="25156" xr:uid="{00000000-0005-0000-0000-000049620000}"/>
    <cellStyle name="Total 8 7 4 9" xfId="25157" xr:uid="{00000000-0005-0000-0000-00004A620000}"/>
    <cellStyle name="Total 8 7 4 9 2" xfId="25158" xr:uid="{00000000-0005-0000-0000-00004B620000}"/>
    <cellStyle name="Total 8 7 5" xfId="25159" xr:uid="{00000000-0005-0000-0000-00004C620000}"/>
    <cellStyle name="Total 8 7 5 10" xfId="25160" xr:uid="{00000000-0005-0000-0000-00004D620000}"/>
    <cellStyle name="Total 8 7 5 10 2" xfId="25161" xr:uid="{00000000-0005-0000-0000-00004E620000}"/>
    <cellStyle name="Total 8 7 5 11" xfId="25162" xr:uid="{00000000-0005-0000-0000-00004F620000}"/>
    <cellStyle name="Total 8 7 5 11 2" xfId="25163" xr:uid="{00000000-0005-0000-0000-000050620000}"/>
    <cellStyle name="Total 8 7 5 12" xfId="25164" xr:uid="{00000000-0005-0000-0000-000051620000}"/>
    <cellStyle name="Total 8 7 5 12 2" xfId="25165" xr:uid="{00000000-0005-0000-0000-000052620000}"/>
    <cellStyle name="Total 8 7 5 13" xfId="25166" xr:uid="{00000000-0005-0000-0000-000053620000}"/>
    <cellStyle name="Total 8 7 5 13 2" xfId="25167" xr:uid="{00000000-0005-0000-0000-000054620000}"/>
    <cellStyle name="Total 8 7 5 14" xfId="25168" xr:uid="{00000000-0005-0000-0000-000055620000}"/>
    <cellStyle name="Total 8 7 5 14 2" xfId="25169" xr:uid="{00000000-0005-0000-0000-000056620000}"/>
    <cellStyle name="Total 8 7 5 15" xfId="25170" xr:uid="{00000000-0005-0000-0000-000057620000}"/>
    <cellStyle name="Total 8 7 5 2" xfId="25171" xr:uid="{00000000-0005-0000-0000-000058620000}"/>
    <cellStyle name="Total 8 7 5 2 2" xfId="25172" xr:uid="{00000000-0005-0000-0000-000059620000}"/>
    <cellStyle name="Total 8 7 5 3" xfId="25173" xr:uid="{00000000-0005-0000-0000-00005A620000}"/>
    <cellStyle name="Total 8 7 5 3 2" xfId="25174" xr:uid="{00000000-0005-0000-0000-00005B620000}"/>
    <cellStyle name="Total 8 7 5 4" xfId="25175" xr:uid="{00000000-0005-0000-0000-00005C620000}"/>
    <cellStyle name="Total 8 7 5 4 2" xfId="25176" xr:uid="{00000000-0005-0000-0000-00005D620000}"/>
    <cellStyle name="Total 8 7 5 5" xfId="25177" xr:uid="{00000000-0005-0000-0000-00005E620000}"/>
    <cellStyle name="Total 8 7 5 5 2" xfId="25178" xr:uid="{00000000-0005-0000-0000-00005F620000}"/>
    <cellStyle name="Total 8 7 5 6" xfId="25179" xr:uid="{00000000-0005-0000-0000-000060620000}"/>
    <cellStyle name="Total 8 7 5 6 2" xfId="25180" xr:uid="{00000000-0005-0000-0000-000061620000}"/>
    <cellStyle name="Total 8 7 5 7" xfId="25181" xr:uid="{00000000-0005-0000-0000-000062620000}"/>
    <cellStyle name="Total 8 7 5 7 2" xfId="25182" xr:uid="{00000000-0005-0000-0000-000063620000}"/>
    <cellStyle name="Total 8 7 5 8" xfId="25183" xr:uid="{00000000-0005-0000-0000-000064620000}"/>
    <cellStyle name="Total 8 7 5 8 2" xfId="25184" xr:uid="{00000000-0005-0000-0000-000065620000}"/>
    <cellStyle name="Total 8 7 5 9" xfId="25185" xr:uid="{00000000-0005-0000-0000-000066620000}"/>
    <cellStyle name="Total 8 7 5 9 2" xfId="25186" xr:uid="{00000000-0005-0000-0000-000067620000}"/>
    <cellStyle name="Total 8 7 6" xfId="25187" xr:uid="{00000000-0005-0000-0000-000068620000}"/>
    <cellStyle name="Total 8 7 6 2" xfId="25188" xr:uid="{00000000-0005-0000-0000-000069620000}"/>
    <cellStyle name="Total 8 7 7" xfId="25189" xr:uid="{00000000-0005-0000-0000-00006A620000}"/>
    <cellStyle name="Total 8 7 7 2" xfId="25190" xr:uid="{00000000-0005-0000-0000-00006B620000}"/>
    <cellStyle name="Total 8 7 8" xfId="25191" xr:uid="{00000000-0005-0000-0000-00006C620000}"/>
    <cellStyle name="Total 8 7 8 2" xfId="25192" xr:uid="{00000000-0005-0000-0000-00006D620000}"/>
    <cellStyle name="Total 8 7 9" xfId="25193" xr:uid="{00000000-0005-0000-0000-00006E620000}"/>
    <cellStyle name="Total 8 7 9 2" xfId="25194" xr:uid="{00000000-0005-0000-0000-00006F620000}"/>
    <cellStyle name="Total 8 8" xfId="25195" xr:uid="{00000000-0005-0000-0000-000070620000}"/>
    <cellStyle name="Total 8 8 10" xfId="25196" xr:uid="{00000000-0005-0000-0000-000071620000}"/>
    <cellStyle name="Total 8 8 10 2" xfId="25197" xr:uid="{00000000-0005-0000-0000-000072620000}"/>
    <cellStyle name="Total 8 8 11" xfId="25198" xr:uid="{00000000-0005-0000-0000-000073620000}"/>
    <cellStyle name="Total 8 8 11 2" xfId="25199" xr:uid="{00000000-0005-0000-0000-000074620000}"/>
    <cellStyle name="Total 8 8 12" xfId="25200" xr:uid="{00000000-0005-0000-0000-000075620000}"/>
    <cellStyle name="Total 8 8 12 2" xfId="25201" xr:uid="{00000000-0005-0000-0000-000076620000}"/>
    <cellStyle name="Total 8 8 13" xfId="25202" xr:uid="{00000000-0005-0000-0000-000077620000}"/>
    <cellStyle name="Total 8 8 13 2" xfId="25203" xr:uid="{00000000-0005-0000-0000-000078620000}"/>
    <cellStyle name="Total 8 8 14" xfId="25204" xr:uid="{00000000-0005-0000-0000-000079620000}"/>
    <cellStyle name="Total 8 8 14 2" xfId="25205" xr:uid="{00000000-0005-0000-0000-00007A620000}"/>
    <cellStyle name="Total 8 8 15" xfId="25206" xr:uid="{00000000-0005-0000-0000-00007B620000}"/>
    <cellStyle name="Total 8 8 15 2" xfId="25207" xr:uid="{00000000-0005-0000-0000-00007C620000}"/>
    <cellStyle name="Total 8 8 16" xfId="25208" xr:uid="{00000000-0005-0000-0000-00007D620000}"/>
    <cellStyle name="Total 8 8 16 2" xfId="25209" xr:uid="{00000000-0005-0000-0000-00007E620000}"/>
    <cellStyle name="Total 8 8 17" xfId="25210" xr:uid="{00000000-0005-0000-0000-00007F620000}"/>
    <cellStyle name="Total 8 8 17 2" xfId="25211" xr:uid="{00000000-0005-0000-0000-000080620000}"/>
    <cellStyle name="Total 8 8 18" xfId="25212" xr:uid="{00000000-0005-0000-0000-000081620000}"/>
    <cellStyle name="Total 8 8 2" xfId="25213" xr:uid="{00000000-0005-0000-0000-000082620000}"/>
    <cellStyle name="Total 8 8 2 10" xfId="25214" xr:uid="{00000000-0005-0000-0000-000083620000}"/>
    <cellStyle name="Total 8 8 2 10 2" xfId="25215" xr:uid="{00000000-0005-0000-0000-000084620000}"/>
    <cellStyle name="Total 8 8 2 11" xfId="25216" xr:uid="{00000000-0005-0000-0000-000085620000}"/>
    <cellStyle name="Total 8 8 2 11 2" xfId="25217" xr:uid="{00000000-0005-0000-0000-000086620000}"/>
    <cellStyle name="Total 8 8 2 12" xfId="25218" xr:uid="{00000000-0005-0000-0000-000087620000}"/>
    <cellStyle name="Total 8 8 2 12 2" xfId="25219" xr:uid="{00000000-0005-0000-0000-000088620000}"/>
    <cellStyle name="Total 8 8 2 13" xfId="25220" xr:uid="{00000000-0005-0000-0000-000089620000}"/>
    <cellStyle name="Total 8 8 2 13 2" xfId="25221" xr:uid="{00000000-0005-0000-0000-00008A620000}"/>
    <cellStyle name="Total 8 8 2 14" xfId="25222" xr:uid="{00000000-0005-0000-0000-00008B620000}"/>
    <cellStyle name="Total 8 8 2 14 2" xfId="25223" xr:uid="{00000000-0005-0000-0000-00008C620000}"/>
    <cellStyle name="Total 8 8 2 15" xfId="25224" xr:uid="{00000000-0005-0000-0000-00008D620000}"/>
    <cellStyle name="Total 8 8 2 15 2" xfId="25225" xr:uid="{00000000-0005-0000-0000-00008E620000}"/>
    <cellStyle name="Total 8 8 2 16" xfId="25226" xr:uid="{00000000-0005-0000-0000-00008F620000}"/>
    <cellStyle name="Total 8 8 2 16 2" xfId="25227" xr:uid="{00000000-0005-0000-0000-000090620000}"/>
    <cellStyle name="Total 8 8 2 17" xfId="25228" xr:uid="{00000000-0005-0000-0000-000091620000}"/>
    <cellStyle name="Total 8 8 2 17 2" xfId="25229" xr:uid="{00000000-0005-0000-0000-000092620000}"/>
    <cellStyle name="Total 8 8 2 18" xfId="25230" xr:uid="{00000000-0005-0000-0000-000093620000}"/>
    <cellStyle name="Total 8 8 2 2" xfId="25231" xr:uid="{00000000-0005-0000-0000-000094620000}"/>
    <cellStyle name="Total 8 8 2 2 2" xfId="25232" xr:uid="{00000000-0005-0000-0000-000095620000}"/>
    <cellStyle name="Total 8 8 2 3" xfId="25233" xr:uid="{00000000-0005-0000-0000-000096620000}"/>
    <cellStyle name="Total 8 8 2 3 2" xfId="25234" xr:uid="{00000000-0005-0000-0000-000097620000}"/>
    <cellStyle name="Total 8 8 2 4" xfId="25235" xr:uid="{00000000-0005-0000-0000-000098620000}"/>
    <cellStyle name="Total 8 8 2 4 2" xfId="25236" xr:uid="{00000000-0005-0000-0000-000099620000}"/>
    <cellStyle name="Total 8 8 2 5" xfId="25237" xr:uid="{00000000-0005-0000-0000-00009A620000}"/>
    <cellStyle name="Total 8 8 2 5 2" xfId="25238" xr:uid="{00000000-0005-0000-0000-00009B620000}"/>
    <cellStyle name="Total 8 8 2 6" xfId="25239" xr:uid="{00000000-0005-0000-0000-00009C620000}"/>
    <cellStyle name="Total 8 8 2 6 2" xfId="25240" xr:uid="{00000000-0005-0000-0000-00009D620000}"/>
    <cellStyle name="Total 8 8 2 7" xfId="25241" xr:uid="{00000000-0005-0000-0000-00009E620000}"/>
    <cellStyle name="Total 8 8 2 7 2" xfId="25242" xr:uid="{00000000-0005-0000-0000-00009F620000}"/>
    <cellStyle name="Total 8 8 2 8" xfId="25243" xr:uid="{00000000-0005-0000-0000-0000A0620000}"/>
    <cellStyle name="Total 8 8 2 8 2" xfId="25244" xr:uid="{00000000-0005-0000-0000-0000A1620000}"/>
    <cellStyle name="Total 8 8 2 9" xfId="25245" xr:uid="{00000000-0005-0000-0000-0000A2620000}"/>
    <cellStyle name="Total 8 8 2 9 2" xfId="25246" xr:uid="{00000000-0005-0000-0000-0000A3620000}"/>
    <cellStyle name="Total 8 8 3" xfId="25247" xr:uid="{00000000-0005-0000-0000-0000A4620000}"/>
    <cellStyle name="Total 8 8 3 10" xfId="25248" xr:uid="{00000000-0005-0000-0000-0000A5620000}"/>
    <cellStyle name="Total 8 8 3 10 2" xfId="25249" xr:uid="{00000000-0005-0000-0000-0000A6620000}"/>
    <cellStyle name="Total 8 8 3 11" xfId="25250" xr:uid="{00000000-0005-0000-0000-0000A7620000}"/>
    <cellStyle name="Total 8 8 3 11 2" xfId="25251" xr:uid="{00000000-0005-0000-0000-0000A8620000}"/>
    <cellStyle name="Total 8 8 3 12" xfId="25252" xr:uid="{00000000-0005-0000-0000-0000A9620000}"/>
    <cellStyle name="Total 8 8 3 12 2" xfId="25253" xr:uid="{00000000-0005-0000-0000-0000AA620000}"/>
    <cellStyle name="Total 8 8 3 13" xfId="25254" xr:uid="{00000000-0005-0000-0000-0000AB620000}"/>
    <cellStyle name="Total 8 8 3 13 2" xfId="25255" xr:uid="{00000000-0005-0000-0000-0000AC620000}"/>
    <cellStyle name="Total 8 8 3 14" xfId="25256" xr:uid="{00000000-0005-0000-0000-0000AD620000}"/>
    <cellStyle name="Total 8 8 3 14 2" xfId="25257" xr:uid="{00000000-0005-0000-0000-0000AE620000}"/>
    <cellStyle name="Total 8 8 3 15" xfId="25258" xr:uid="{00000000-0005-0000-0000-0000AF620000}"/>
    <cellStyle name="Total 8 8 3 15 2" xfId="25259" xr:uid="{00000000-0005-0000-0000-0000B0620000}"/>
    <cellStyle name="Total 8 8 3 16" xfId="25260" xr:uid="{00000000-0005-0000-0000-0000B1620000}"/>
    <cellStyle name="Total 8 8 3 2" xfId="25261" xr:uid="{00000000-0005-0000-0000-0000B2620000}"/>
    <cellStyle name="Total 8 8 3 2 2" xfId="25262" xr:uid="{00000000-0005-0000-0000-0000B3620000}"/>
    <cellStyle name="Total 8 8 3 3" xfId="25263" xr:uid="{00000000-0005-0000-0000-0000B4620000}"/>
    <cellStyle name="Total 8 8 3 3 2" xfId="25264" xr:uid="{00000000-0005-0000-0000-0000B5620000}"/>
    <cellStyle name="Total 8 8 3 4" xfId="25265" xr:uid="{00000000-0005-0000-0000-0000B6620000}"/>
    <cellStyle name="Total 8 8 3 4 2" xfId="25266" xr:uid="{00000000-0005-0000-0000-0000B7620000}"/>
    <cellStyle name="Total 8 8 3 5" xfId="25267" xr:uid="{00000000-0005-0000-0000-0000B8620000}"/>
    <cellStyle name="Total 8 8 3 5 2" xfId="25268" xr:uid="{00000000-0005-0000-0000-0000B9620000}"/>
    <cellStyle name="Total 8 8 3 6" xfId="25269" xr:uid="{00000000-0005-0000-0000-0000BA620000}"/>
    <cellStyle name="Total 8 8 3 6 2" xfId="25270" xr:uid="{00000000-0005-0000-0000-0000BB620000}"/>
    <cellStyle name="Total 8 8 3 7" xfId="25271" xr:uid="{00000000-0005-0000-0000-0000BC620000}"/>
    <cellStyle name="Total 8 8 3 7 2" xfId="25272" xr:uid="{00000000-0005-0000-0000-0000BD620000}"/>
    <cellStyle name="Total 8 8 3 8" xfId="25273" xr:uid="{00000000-0005-0000-0000-0000BE620000}"/>
    <cellStyle name="Total 8 8 3 8 2" xfId="25274" xr:uid="{00000000-0005-0000-0000-0000BF620000}"/>
    <cellStyle name="Total 8 8 3 9" xfId="25275" xr:uid="{00000000-0005-0000-0000-0000C0620000}"/>
    <cellStyle name="Total 8 8 3 9 2" xfId="25276" xr:uid="{00000000-0005-0000-0000-0000C1620000}"/>
    <cellStyle name="Total 8 8 4" xfId="25277" xr:uid="{00000000-0005-0000-0000-0000C2620000}"/>
    <cellStyle name="Total 8 8 4 10" xfId="25278" xr:uid="{00000000-0005-0000-0000-0000C3620000}"/>
    <cellStyle name="Total 8 8 4 10 2" xfId="25279" xr:uid="{00000000-0005-0000-0000-0000C4620000}"/>
    <cellStyle name="Total 8 8 4 11" xfId="25280" xr:uid="{00000000-0005-0000-0000-0000C5620000}"/>
    <cellStyle name="Total 8 8 4 11 2" xfId="25281" xr:uid="{00000000-0005-0000-0000-0000C6620000}"/>
    <cellStyle name="Total 8 8 4 12" xfId="25282" xr:uid="{00000000-0005-0000-0000-0000C7620000}"/>
    <cellStyle name="Total 8 8 4 12 2" xfId="25283" xr:uid="{00000000-0005-0000-0000-0000C8620000}"/>
    <cellStyle name="Total 8 8 4 13" xfId="25284" xr:uid="{00000000-0005-0000-0000-0000C9620000}"/>
    <cellStyle name="Total 8 8 4 13 2" xfId="25285" xr:uid="{00000000-0005-0000-0000-0000CA620000}"/>
    <cellStyle name="Total 8 8 4 14" xfId="25286" xr:uid="{00000000-0005-0000-0000-0000CB620000}"/>
    <cellStyle name="Total 8 8 4 14 2" xfId="25287" xr:uid="{00000000-0005-0000-0000-0000CC620000}"/>
    <cellStyle name="Total 8 8 4 15" xfId="25288" xr:uid="{00000000-0005-0000-0000-0000CD620000}"/>
    <cellStyle name="Total 8 8 4 15 2" xfId="25289" xr:uid="{00000000-0005-0000-0000-0000CE620000}"/>
    <cellStyle name="Total 8 8 4 16" xfId="25290" xr:uid="{00000000-0005-0000-0000-0000CF620000}"/>
    <cellStyle name="Total 8 8 4 2" xfId="25291" xr:uid="{00000000-0005-0000-0000-0000D0620000}"/>
    <cellStyle name="Total 8 8 4 2 2" xfId="25292" xr:uid="{00000000-0005-0000-0000-0000D1620000}"/>
    <cellStyle name="Total 8 8 4 3" xfId="25293" xr:uid="{00000000-0005-0000-0000-0000D2620000}"/>
    <cellStyle name="Total 8 8 4 3 2" xfId="25294" xr:uid="{00000000-0005-0000-0000-0000D3620000}"/>
    <cellStyle name="Total 8 8 4 4" xfId="25295" xr:uid="{00000000-0005-0000-0000-0000D4620000}"/>
    <cellStyle name="Total 8 8 4 4 2" xfId="25296" xr:uid="{00000000-0005-0000-0000-0000D5620000}"/>
    <cellStyle name="Total 8 8 4 5" xfId="25297" xr:uid="{00000000-0005-0000-0000-0000D6620000}"/>
    <cellStyle name="Total 8 8 4 5 2" xfId="25298" xr:uid="{00000000-0005-0000-0000-0000D7620000}"/>
    <cellStyle name="Total 8 8 4 6" xfId="25299" xr:uid="{00000000-0005-0000-0000-0000D8620000}"/>
    <cellStyle name="Total 8 8 4 6 2" xfId="25300" xr:uid="{00000000-0005-0000-0000-0000D9620000}"/>
    <cellStyle name="Total 8 8 4 7" xfId="25301" xr:uid="{00000000-0005-0000-0000-0000DA620000}"/>
    <cellStyle name="Total 8 8 4 7 2" xfId="25302" xr:uid="{00000000-0005-0000-0000-0000DB620000}"/>
    <cellStyle name="Total 8 8 4 8" xfId="25303" xr:uid="{00000000-0005-0000-0000-0000DC620000}"/>
    <cellStyle name="Total 8 8 4 8 2" xfId="25304" xr:uid="{00000000-0005-0000-0000-0000DD620000}"/>
    <cellStyle name="Total 8 8 4 9" xfId="25305" xr:uid="{00000000-0005-0000-0000-0000DE620000}"/>
    <cellStyle name="Total 8 8 4 9 2" xfId="25306" xr:uid="{00000000-0005-0000-0000-0000DF620000}"/>
    <cellStyle name="Total 8 8 5" xfId="25307" xr:uid="{00000000-0005-0000-0000-0000E0620000}"/>
    <cellStyle name="Total 8 8 5 10" xfId="25308" xr:uid="{00000000-0005-0000-0000-0000E1620000}"/>
    <cellStyle name="Total 8 8 5 10 2" xfId="25309" xr:uid="{00000000-0005-0000-0000-0000E2620000}"/>
    <cellStyle name="Total 8 8 5 11" xfId="25310" xr:uid="{00000000-0005-0000-0000-0000E3620000}"/>
    <cellStyle name="Total 8 8 5 11 2" xfId="25311" xr:uid="{00000000-0005-0000-0000-0000E4620000}"/>
    <cellStyle name="Total 8 8 5 12" xfId="25312" xr:uid="{00000000-0005-0000-0000-0000E5620000}"/>
    <cellStyle name="Total 8 8 5 12 2" xfId="25313" xr:uid="{00000000-0005-0000-0000-0000E6620000}"/>
    <cellStyle name="Total 8 8 5 13" xfId="25314" xr:uid="{00000000-0005-0000-0000-0000E7620000}"/>
    <cellStyle name="Total 8 8 5 13 2" xfId="25315" xr:uid="{00000000-0005-0000-0000-0000E8620000}"/>
    <cellStyle name="Total 8 8 5 14" xfId="25316" xr:uid="{00000000-0005-0000-0000-0000E9620000}"/>
    <cellStyle name="Total 8 8 5 2" xfId="25317" xr:uid="{00000000-0005-0000-0000-0000EA620000}"/>
    <cellStyle name="Total 8 8 5 2 2" xfId="25318" xr:uid="{00000000-0005-0000-0000-0000EB620000}"/>
    <cellStyle name="Total 8 8 5 3" xfId="25319" xr:uid="{00000000-0005-0000-0000-0000EC620000}"/>
    <cellStyle name="Total 8 8 5 3 2" xfId="25320" xr:uid="{00000000-0005-0000-0000-0000ED620000}"/>
    <cellStyle name="Total 8 8 5 4" xfId="25321" xr:uid="{00000000-0005-0000-0000-0000EE620000}"/>
    <cellStyle name="Total 8 8 5 4 2" xfId="25322" xr:uid="{00000000-0005-0000-0000-0000EF620000}"/>
    <cellStyle name="Total 8 8 5 5" xfId="25323" xr:uid="{00000000-0005-0000-0000-0000F0620000}"/>
    <cellStyle name="Total 8 8 5 5 2" xfId="25324" xr:uid="{00000000-0005-0000-0000-0000F1620000}"/>
    <cellStyle name="Total 8 8 5 6" xfId="25325" xr:uid="{00000000-0005-0000-0000-0000F2620000}"/>
    <cellStyle name="Total 8 8 5 6 2" xfId="25326" xr:uid="{00000000-0005-0000-0000-0000F3620000}"/>
    <cellStyle name="Total 8 8 5 7" xfId="25327" xr:uid="{00000000-0005-0000-0000-0000F4620000}"/>
    <cellStyle name="Total 8 8 5 7 2" xfId="25328" xr:uid="{00000000-0005-0000-0000-0000F5620000}"/>
    <cellStyle name="Total 8 8 5 8" xfId="25329" xr:uid="{00000000-0005-0000-0000-0000F6620000}"/>
    <cellStyle name="Total 8 8 5 8 2" xfId="25330" xr:uid="{00000000-0005-0000-0000-0000F7620000}"/>
    <cellStyle name="Total 8 8 5 9" xfId="25331" xr:uid="{00000000-0005-0000-0000-0000F8620000}"/>
    <cellStyle name="Total 8 8 5 9 2" xfId="25332" xr:uid="{00000000-0005-0000-0000-0000F9620000}"/>
    <cellStyle name="Total 8 8 6" xfId="25333" xr:uid="{00000000-0005-0000-0000-0000FA620000}"/>
    <cellStyle name="Total 8 8 6 2" xfId="25334" xr:uid="{00000000-0005-0000-0000-0000FB620000}"/>
    <cellStyle name="Total 8 8 7" xfId="25335" xr:uid="{00000000-0005-0000-0000-0000FC620000}"/>
    <cellStyle name="Total 8 8 7 2" xfId="25336" xr:uid="{00000000-0005-0000-0000-0000FD620000}"/>
    <cellStyle name="Total 8 8 8" xfId="25337" xr:uid="{00000000-0005-0000-0000-0000FE620000}"/>
    <cellStyle name="Total 8 8 8 2" xfId="25338" xr:uid="{00000000-0005-0000-0000-0000FF620000}"/>
    <cellStyle name="Total 8 8 9" xfId="25339" xr:uid="{00000000-0005-0000-0000-000000630000}"/>
    <cellStyle name="Total 8 8 9 2" xfId="25340" xr:uid="{00000000-0005-0000-0000-000001630000}"/>
    <cellStyle name="Total 8 9" xfId="25341" xr:uid="{00000000-0005-0000-0000-000002630000}"/>
    <cellStyle name="Total 8 9 10" xfId="25342" xr:uid="{00000000-0005-0000-0000-000003630000}"/>
    <cellStyle name="Total 8 9 10 2" xfId="25343" xr:uid="{00000000-0005-0000-0000-000004630000}"/>
    <cellStyle name="Total 8 9 11" xfId="25344" xr:uid="{00000000-0005-0000-0000-000005630000}"/>
    <cellStyle name="Total 8 9 11 2" xfId="25345" xr:uid="{00000000-0005-0000-0000-000006630000}"/>
    <cellStyle name="Total 8 9 12" xfId="25346" xr:uid="{00000000-0005-0000-0000-000007630000}"/>
    <cellStyle name="Total 8 9 12 2" xfId="25347" xr:uid="{00000000-0005-0000-0000-000008630000}"/>
    <cellStyle name="Total 8 9 13" xfId="25348" xr:uid="{00000000-0005-0000-0000-000009630000}"/>
    <cellStyle name="Total 8 9 13 2" xfId="25349" xr:uid="{00000000-0005-0000-0000-00000A630000}"/>
    <cellStyle name="Total 8 9 14" xfId="25350" xr:uid="{00000000-0005-0000-0000-00000B630000}"/>
    <cellStyle name="Total 8 9 14 2" xfId="25351" xr:uid="{00000000-0005-0000-0000-00000C630000}"/>
    <cellStyle name="Total 8 9 15" xfId="25352" xr:uid="{00000000-0005-0000-0000-00000D630000}"/>
    <cellStyle name="Total 8 9 15 2" xfId="25353" xr:uid="{00000000-0005-0000-0000-00000E630000}"/>
    <cellStyle name="Total 8 9 16" xfId="25354" xr:uid="{00000000-0005-0000-0000-00000F630000}"/>
    <cellStyle name="Total 8 9 16 2" xfId="25355" xr:uid="{00000000-0005-0000-0000-000010630000}"/>
    <cellStyle name="Total 8 9 17" xfId="25356" xr:uid="{00000000-0005-0000-0000-000011630000}"/>
    <cellStyle name="Total 8 9 17 2" xfId="25357" xr:uid="{00000000-0005-0000-0000-000012630000}"/>
    <cellStyle name="Total 8 9 18" xfId="25358" xr:uid="{00000000-0005-0000-0000-000013630000}"/>
    <cellStyle name="Total 8 9 2" xfId="25359" xr:uid="{00000000-0005-0000-0000-000014630000}"/>
    <cellStyle name="Total 8 9 2 10" xfId="25360" xr:uid="{00000000-0005-0000-0000-000015630000}"/>
    <cellStyle name="Total 8 9 2 10 2" xfId="25361" xr:uid="{00000000-0005-0000-0000-000016630000}"/>
    <cellStyle name="Total 8 9 2 11" xfId="25362" xr:uid="{00000000-0005-0000-0000-000017630000}"/>
    <cellStyle name="Total 8 9 2 11 2" xfId="25363" xr:uid="{00000000-0005-0000-0000-000018630000}"/>
    <cellStyle name="Total 8 9 2 12" xfId="25364" xr:uid="{00000000-0005-0000-0000-000019630000}"/>
    <cellStyle name="Total 8 9 2 12 2" xfId="25365" xr:uid="{00000000-0005-0000-0000-00001A630000}"/>
    <cellStyle name="Total 8 9 2 13" xfId="25366" xr:uid="{00000000-0005-0000-0000-00001B630000}"/>
    <cellStyle name="Total 8 9 2 13 2" xfId="25367" xr:uid="{00000000-0005-0000-0000-00001C630000}"/>
    <cellStyle name="Total 8 9 2 14" xfId="25368" xr:uid="{00000000-0005-0000-0000-00001D630000}"/>
    <cellStyle name="Total 8 9 2 14 2" xfId="25369" xr:uid="{00000000-0005-0000-0000-00001E630000}"/>
    <cellStyle name="Total 8 9 2 15" xfId="25370" xr:uid="{00000000-0005-0000-0000-00001F630000}"/>
    <cellStyle name="Total 8 9 2 15 2" xfId="25371" xr:uid="{00000000-0005-0000-0000-000020630000}"/>
    <cellStyle name="Total 8 9 2 16" xfId="25372" xr:uid="{00000000-0005-0000-0000-000021630000}"/>
    <cellStyle name="Total 8 9 2 16 2" xfId="25373" xr:uid="{00000000-0005-0000-0000-000022630000}"/>
    <cellStyle name="Total 8 9 2 17" xfId="25374" xr:uid="{00000000-0005-0000-0000-000023630000}"/>
    <cellStyle name="Total 8 9 2 17 2" xfId="25375" xr:uid="{00000000-0005-0000-0000-000024630000}"/>
    <cellStyle name="Total 8 9 2 18" xfId="25376" xr:uid="{00000000-0005-0000-0000-000025630000}"/>
    <cellStyle name="Total 8 9 2 2" xfId="25377" xr:uid="{00000000-0005-0000-0000-000026630000}"/>
    <cellStyle name="Total 8 9 2 2 2" xfId="25378" xr:uid="{00000000-0005-0000-0000-000027630000}"/>
    <cellStyle name="Total 8 9 2 3" xfId="25379" xr:uid="{00000000-0005-0000-0000-000028630000}"/>
    <cellStyle name="Total 8 9 2 3 2" xfId="25380" xr:uid="{00000000-0005-0000-0000-000029630000}"/>
    <cellStyle name="Total 8 9 2 4" xfId="25381" xr:uid="{00000000-0005-0000-0000-00002A630000}"/>
    <cellStyle name="Total 8 9 2 4 2" xfId="25382" xr:uid="{00000000-0005-0000-0000-00002B630000}"/>
    <cellStyle name="Total 8 9 2 5" xfId="25383" xr:uid="{00000000-0005-0000-0000-00002C630000}"/>
    <cellStyle name="Total 8 9 2 5 2" xfId="25384" xr:uid="{00000000-0005-0000-0000-00002D630000}"/>
    <cellStyle name="Total 8 9 2 6" xfId="25385" xr:uid="{00000000-0005-0000-0000-00002E630000}"/>
    <cellStyle name="Total 8 9 2 6 2" xfId="25386" xr:uid="{00000000-0005-0000-0000-00002F630000}"/>
    <cellStyle name="Total 8 9 2 7" xfId="25387" xr:uid="{00000000-0005-0000-0000-000030630000}"/>
    <cellStyle name="Total 8 9 2 7 2" xfId="25388" xr:uid="{00000000-0005-0000-0000-000031630000}"/>
    <cellStyle name="Total 8 9 2 8" xfId="25389" xr:uid="{00000000-0005-0000-0000-000032630000}"/>
    <cellStyle name="Total 8 9 2 8 2" xfId="25390" xr:uid="{00000000-0005-0000-0000-000033630000}"/>
    <cellStyle name="Total 8 9 2 9" xfId="25391" xr:uid="{00000000-0005-0000-0000-000034630000}"/>
    <cellStyle name="Total 8 9 2 9 2" xfId="25392" xr:uid="{00000000-0005-0000-0000-000035630000}"/>
    <cellStyle name="Total 8 9 3" xfId="25393" xr:uid="{00000000-0005-0000-0000-000036630000}"/>
    <cellStyle name="Total 8 9 3 10" xfId="25394" xr:uid="{00000000-0005-0000-0000-000037630000}"/>
    <cellStyle name="Total 8 9 3 10 2" xfId="25395" xr:uid="{00000000-0005-0000-0000-000038630000}"/>
    <cellStyle name="Total 8 9 3 11" xfId="25396" xr:uid="{00000000-0005-0000-0000-000039630000}"/>
    <cellStyle name="Total 8 9 3 11 2" xfId="25397" xr:uid="{00000000-0005-0000-0000-00003A630000}"/>
    <cellStyle name="Total 8 9 3 12" xfId="25398" xr:uid="{00000000-0005-0000-0000-00003B630000}"/>
    <cellStyle name="Total 8 9 3 12 2" xfId="25399" xr:uid="{00000000-0005-0000-0000-00003C630000}"/>
    <cellStyle name="Total 8 9 3 13" xfId="25400" xr:uid="{00000000-0005-0000-0000-00003D630000}"/>
    <cellStyle name="Total 8 9 3 13 2" xfId="25401" xr:uid="{00000000-0005-0000-0000-00003E630000}"/>
    <cellStyle name="Total 8 9 3 14" xfId="25402" xr:uid="{00000000-0005-0000-0000-00003F630000}"/>
    <cellStyle name="Total 8 9 3 14 2" xfId="25403" xr:uid="{00000000-0005-0000-0000-000040630000}"/>
    <cellStyle name="Total 8 9 3 15" xfId="25404" xr:uid="{00000000-0005-0000-0000-000041630000}"/>
    <cellStyle name="Total 8 9 3 15 2" xfId="25405" xr:uid="{00000000-0005-0000-0000-000042630000}"/>
    <cellStyle name="Total 8 9 3 16" xfId="25406" xr:uid="{00000000-0005-0000-0000-000043630000}"/>
    <cellStyle name="Total 8 9 3 2" xfId="25407" xr:uid="{00000000-0005-0000-0000-000044630000}"/>
    <cellStyle name="Total 8 9 3 2 2" xfId="25408" xr:uid="{00000000-0005-0000-0000-000045630000}"/>
    <cellStyle name="Total 8 9 3 3" xfId="25409" xr:uid="{00000000-0005-0000-0000-000046630000}"/>
    <cellStyle name="Total 8 9 3 3 2" xfId="25410" xr:uid="{00000000-0005-0000-0000-000047630000}"/>
    <cellStyle name="Total 8 9 3 4" xfId="25411" xr:uid="{00000000-0005-0000-0000-000048630000}"/>
    <cellStyle name="Total 8 9 3 4 2" xfId="25412" xr:uid="{00000000-0005-0000-0000-000049630000}"/>
    <cellStyle name="Total 8 9 3 5" xfId="25413" xr:uid="{00000000-0005-0000-0000-00004A630000}"/>
    <cellStyle name="Total 8 9 3 5 2" xfId="25414" xr:uid="{00000000-0005-0000-0000-00004B630000}"/>
    <cellStyle name="Total 8 9 3 6" xfId="25415" xr:uid="{00000000-0005-0000-0000-00004C630000}"/>
    <cellStyle name="Total 8 9 3 6 2" xfId="25416" xr:uid="{00000000-0005-0000-0000-00004D630000}"/>
    <cellStyle name="Total 8 9 3 7" xfId="25417" xr:uid="{00000000-0005-0000-0000-00004E630000}"/>
    <cellStyle name="Total 8 9 3 7 2" xfId="25418" xr:uid="{00000000-0005-0000-0000-00004F630000}"/>
    <cellStyle name="Total 8 9 3 8" xfId="25419" xr:uid="{00000000-0005-0000-0000-000050630000}"/>
    <cellStyle name="Total 8 9 3 8 2" xfId="25420" xr:uid="{00000000-0005-0000-0000-000051630000}"/>
    <cellStyle name="Total 8 9 3 9" xfId="25421" xr:uid="{00000000-0005-0000-0000-000052630000}"/>
    <cellStyle name="Total 8 9 3 9 2" xfId="25422" xr:uid="{00000000-0005-0000-0000-000053630000}"/>
    <cellStyle name="Total 8 9 4" xfId="25423" xr:uid="{00000000-0005-0000-0000-000054630000}"/>
    <cellStyle name="Total 8 9 4 10" xfId="25424" xr:uid="{00000000-0005-0000-0000-000055630000}"/>
    <cellStyle name="Total 8 9 4 10 2" xfId="25425" xr:uid="{00000000-0005-0000-0000-000056630000}"/>
    <cellStyle name="Total 8 9 4 11" xfId="25426" xr:uid="{00000000-0005-0000-0000-000057630000}"/>
    <cellStyle name="Total 8 9 4 11 2" xfId="25427" xr:uid="{00000000-0005-0000-0000-000058630000}"/>
    <cellStyle name="Total 8 9 4 12" xfId="25428" xr:uid="{00000000-0005-0000-0000-000059630000}"/>
    <cellStyle name="Total 8 9 4 12 2" xfId="25429" xr:uid="{00000000-0005-0000-0000-00005A630000}"/>
    <cellStyle name="Total 8 9 4 13" xfId="25430" xr:uid="{00000000-0005-0000-0000-00005B630000}"/>
    <cellStyle name="Total 8 9 4 13 2" xfId="25431" xr:uid="{00000000-0005-0000-0000-00005C630000}"/>
    <cellStyle name="Total 8 9 4 14" xfId="25432" xr:uid="{00000000-0005-0000-0000-00005D630000}"/>
    <cellStyle name="Total 8 9 4 14 2" xfId="25433" xr:uid="{00000000-0005-0000-0000-00005E630000}"/>
    <cellStyle name="Total 8 9 4 15" xfId="25434" xr:uid="{00000000-0005-0000-0000-00005F630000}"/>
    <cellStyle name="Total 8 9 4 15 2" xfId="25435" xr:uid="{00000000-0005-0000-0000-000060630000}"/>
    <cellStyle name="Total 8 9 4 16" xfId="25436" xr:uid="{00000000-0005-0000-0000-000061630000}"/>
    <cellStyle name="Total 8 9 4 2" xfId="25437" xr:uid="{00000000-0005-0000-0000-000062630000}"/>
    <cellStyle name="Total 8 9 4 2 2" xfId="25438" xr:uid="{00000000-0005-0000-0000-000063630000}"/>
    <cellStyle name="Total 8 9 4 3" xfId="25439" xr:uid="{00000000-0005-0000-0000-000064630000}"/>
    <cellStyle name="Total 8 9 4 3 2" xfId="25440" xr:uid="{00000000-0005-0000-0000-000065630000}"/>
    <cellStyle name="Total 8 9 4 4" xfId="25441" xr:uid="{00000000-0005-0000-0000-000066630000}"/>
    <cellStyle name="Total 8 9 4 4 2" xfId="25442" xr:uid="{00000000-0005-0000-0000-000067630000}"/>
    <cellStyle name="Total 8 9 4 5" xfId="25443" xr:uid="{00000000-0005-0000-0000-000068630000}"/>
    <cellStyle name="Total 8 9 4 5 2" xfId="25444" xr:uid="{00000000-0005-0000-0000-000069630000}"/>
    <cellStyle name="Total 8 9 4 6" xfId="25445" xr:uid="{00000000-0005-0000-0000-00006A630000}"/>
    <cellStyle name="Total 8 9 4 6 2" xfId="25446" xr:uid="{00000000-0005-0000-0000-00006B630000}"/>
    <cellStyle name="Total 8 9 4 7" xfId="25447" xr:uid="{00000000-0005-0000-0000-00006C630000}"/>
    <cellStyle name="Total 8 9 4 7 2" xfId="25448" xr:uid="{00000000-0005-0000-0000-00006D630000}"/>
    <cellStyle name="Total 8 9 4 8" xfId="25449" xr:uid="{00000000-0005-0000-0000-00006E630000}"/>
    <cellStyle name="Total 8 9 4 8 2" xfId="25450" xr:uid="{00000000-0005-0000-0000-00006F630000}"/>
    <cellStyle name="Total 8 9 4 9" xfId="25451" xr:uid="{00000000-0005-0000-0000-000070630000}"/>
    <cellStyle name="Total 8 9 4 9 2" xfId="25452" xr:uid="{00000000-0005-0000-0000-000071630000}"/>
    <cellStyle name="Total 8 9 5" xfId="25453" xr:uid="{00000000-0005-0000-0000-000072630000}"/>
    <cellStyle name="Total 8 9 5 10" xfId="25454" xr:uid="{00000000-0005-0000-0000-000073630000}"/>
    <cellStyle name="Total 8 9 5 10 2" xfId="25455" xr:uid="{00000000-0005-0000-0000-000074630000}"/>
    <cellStyle name="Total 8 9 5 11" xfId="25456" xr:uid="{00000000-0005-0000-0000-000075630000}"/>
    <cellStyle name="Total 8 9 5 11 2" xfId="25457" xr:uid="{00000000-0005-0000-0000-000076630000}"/>
    <cellStyle name="Total 8 9 5 12" xfId="25458" xr:uid="{00000000-0005-0000-0000-000077630000}"/>
    <cellStyle name="Total 8 9 5 12 2" xfId="25459" xr:uid="{00000000-0005-0000-0000-000078630000}"/>
    <cellStyle name="Total 8 9 5 13" xfId="25460" xr:uid="{00000000-0005-0000-0000-000079630000}"/>
    <cellStyle name="Total 8 9 5 13 2" xfId="25461" xr:uid="{00000000-0005-0000-0000-00007A630000}"/>
    <cellStyle name="Total 8 9 5 14" xfId="25462" xr:uid="{00000000-0005-0000-0000-00007B630000}"/>
    <cellStyle name="Total 8 9 5 2" xfId="25463" xr:uid="{00000000-0005-0000-0000-00007C630000}"/>
    <cellStyle name="Total 8 9 5 2 2" xfId="25464" xr:uid="{00000000-0005-0000-0000-00007D630000}"/>
    <cellStyle name="Total 8 9 5 3" xfId="25465" xr:uid="{00000000-0005-0000-0000-00007E630000}"/>
    <cellStyle name="Total 8 9 5 3 2" xfId="25466" xr:uid="{00000000-0005-0000-0000-00007F630000}"/>
    <cellStyle name="Total 8 9 5 4" xfId="25467" xr:uid="{00000000-0005-0000-0000-000080630000}"/>
    <cellStyle name="Total 8 9 5 4 2" xfId="25468" xr:uid="{00000000-0005-0000-0000-000081630000}"/>
    <cellStyle name="Total 8 9 5 5" xfId="25469" xr:uid="{00000000-0005-0000-0000-000082630000}"/>
    <cellStyle name="Total 8 9 5 5 2" xfId="25470" xr:uid="{00000000-0005-0000-0000-000083630000}"/>
    <cellStyle name="Total 8 9 5 6" xfId="25471" xr:uid="{00000000-0005-0000-0000-000084630000}"/>
    <cellStyle name="Total 8 9 5 6 2" xfId="25472" xr:uid="{00000000-0005-0000-0000-000085630000}"/>
    <cellStyle name="Total 8 9 5 7" xfId="25473" xr:uid="{00000000-0005-0000-0000-000086630000}"/>
    <cellStyle name="Total 8 9 5 7 2" xfId="25474" xr:uid="{00000000-0005-0000-0000-000087630000}"/>
    <cellStyle name="Total 8 9 5 8" xfId="25475" xr:uid="{00000000-0005-0000-0000-000088630000}"/>
    <cellStyle name="Total 8 9 5 8 2" xfId="25476" xr:uid="{00000000-0005-0000-0000-000089630000}"/>
    <cellStyle name="Total 8 9 5 9" xfId="25477" xr:uid="{00000000-0005-0000-0000-00008A630000}"/>
    <cellStyle name="Total 8 9 5 9 2" xfId="25478" xr:uid="{00000000-0005-0000-0000-00008B630000}"/>
    <cellStyle name="Total 8 9 6" xfId="25479" xr:uid="{00000000-0005-0000-0000-00008C630000}"/>
    <cellStyle name="Total 8 9 6 2" xfId="25480" xr:uid="{00000000-0005-0000-0000-00008D630000}"/>
    <cellStyle name="Total 8 9 7" xfId="25481" xr:uid="{00000000-0005-0000-0000-00008E630000}"/>
    <cellStyle name="Total 8 9 7 2" xfId="25482" xr:uid="{00000000-0005-0000-0000-00008F630000}"/>
    <cellStyle name="Total 8 9 8" xfId="25483" xr:uid="{00000000-0005-0000-0000-000090630000}"/>
    <cellStyle name="Total 8 9 8 2" xfId="25484" xr:uid="{00000000-0005-0000-0000-000091630000}"/>
    <cellStyle name="Total 8 9 9" xfId="25485" xr:uid="{00000000-0005-0000-0000-000092630000}"/>
    <cellStyle name="Total 8 9 9 2" xfId="25486" xr:uid="{00000000-0005-0000-0000-000093630000}"/>
    <cellStyle name="Total 9" xfId="25487" xr:uid="{00000000-0005-0000-0000-000094630000}"/>
    <cellStyle name="Total 9 10" xfId="25488" xr:uid="{00000000-0005-0000-0000-000095630000}"/>
    <cellStyle name="Total 9 10 10" xfId="25489" xr:uid="{00000000-0005-0000-0000-000096630000}"/>
    <cellStyle name="Total 9 10 10 2" xfId="25490" xr:uid="{00000000-0005-0000-0000-000097630000}"/>
    <cellStyle name="Total 9 10 11" xfId="25491" xr:uid="{00000000-0005-0000-0000-000098630000}"/>
    <cellStyle name="Total 9 10 11 2" xfId="25492" xr:uid="{00000000-0005-0000-0000-000099630000}"/>
    <cellStyle name="Total 9 10 12" xfId="25493" xr:uid="{00000000-0005-0000-0000-00009A630000}"/>
    <cellStyle name="Total 9 10 12 2" xfId="25494" xr:uid="{00000000-0005-0000-0000-00009B630000}"/>
    <cellStyle name="Total 9 10 13" xfId="25495" xr:uid="{00000000-0005-0000-0000-00009C630000}"/>
    <cellStyle name="Total 9 10 13 2" xfId="25496" xr:uid="{00000000-0005-0000-0000-00009D630000}"/>
    <cellStyle name="Total 9 10 14" xfId="25497" xr:uid="{00000000-0005-0000-0000-00009E630000}"/>
    <cellStyle name="Total 9 10 14 2" xfId="25498" xr:uid="{00000000-0005-0000-0000-00009F630000}"/>
    <cellStyle name="Total 9 10 15" xfId="25499" xr:uid="{00000000-0005-0000-0000-0000A0630000}"/>
    <cellStyle name="Total 9 10 15 2" xfId="25500" xr:uid="{00000000-0005-0000-0000-0000A1630000}"/>
    <cellStyle name="Total 9 10 16" xfId="25501" xr:uid="{00000000-0005-0000-0000-0000A2630000}"/>
    <cellStyle name="Total 9 10 16 2" xfId="25502" xr:uid="{00000000-0005-0000-0000-0000A3630000}"/>
    <cellStyle name="Total 9 10 17" xfId="25503" xr:uid="{00000000-0005-0000-0000-0000A4630000}"/>
    <cellStyle name="Total 9 10 17 2" xfId="25504" xr:uid="{00000000-0005-0000-0000-0000A5630000}"/>
    <cellStyle name="Total 9 10 18" xfId="25505" xr:uid="{00000000-0005-0000-0000-0000A6630000}"/>
    <cellStyle name="Total 9 10 2" xfId="25506" xr:uid="{00000000-0005-0000-0000-0000A7630000}"/>
    <cellStyle name="Total 9 10 2 2" xfId="25507" xr:uid="{00000000-0005-0000-0000-0000A8630000}"/>
    <cellStyle name="Total 9 10 3" xfId="25508" xr:uid="{00000000-0005-0000-0000-0000A9630000}"/>
    <cellStyle name="Total 9 10 3 2" xfId="25509" xr:uid="{00000000-0005-0000-0000-0000AA630000}"/>
    <cellStyle name="Total 9 10 4" xfId="25510" xr:uid="{00000000-0005-0000-0000-0000AB630000}"/>
    <cellStyle name="Total 9 10 4 2" xfId="25511" xr:uid="{00000000-0005-0000-0000-0000AC630000}"/>
    <cellStyle name="Total 9 10 5" xfId="25512" xr:uid="{00000000-0005-0000-0000-0000AD630000}"/>
    <cellStyle name="Total 9 10 5 2" xfId="25513" xr:uid="{00000000-0005-0000-0000-0000AE630000}"/>
    <cellStyle name="Total 9 10 6" xfId="25514" xr:uid="{00000000-0005-0000-0000-0000AF630000}"/>
    <cellStyle name="Total 9 10 6 2" xfId="25515" xr:uid="{00000000-0005-0000-0000-0000B0630000}"/>
    <cellStyle name="Total 9 10 7" xfId="25516" xr:uid="{00000000-0005-0000-0000-0000B1630000}"/>
    <cellStyle name="Total 9 10 7 2" xfId="25517" xr:uid="{00000000-0005-0000-0000-0000B2630000}"/>
    <cellStyle name="Total 9 10 8" xfId="25518" xr:uid="{00000000-0005-0000-0000-0000B3630000}"/>
    <cellStyle name="Total 9 10 8 2" xfId="25519" xr:uid="{00000000-0005-0000-0000-0000B4630000}"/>
    <cellStyle name="Total 9 10 9" xfId="25520" xr:uid="{00000000-0005-0000-0000-0000B5630000}"/>
    <cellStyle name="Total 9 10 9 2" xfId="25521" xr:uid="{00000000-0005-0000-0000-0000B6630000}"/>
    <cellStyle name="Total 9 11" xfId="25522" xr:uid="{00000000-0005-0000-0000-0000B7630000}"/>
    <cellStyle name="Total 9 11 10" xfId="25523" xr:uid="{00000000-0005-0000-0000-0000B8630000}"/>
    <cellStyle name="Total 9 11 10 2" xfId="25524" xr:uid="{00000000-0005-0000-0000-0000B9630000}"/>
    <cellStyle name="Total 9 11 11" xfId="25525" xr:uid="{00000000-0005-0000-0000-0000BA630000}"/>
    <cellStyle name="Total 9 11 11 2" xfId="25526" xr:uid="{00000000-0005-0000-0000-0000BB630000}"/>
    <cellStyle name="Total 9 11 12" xfId="25527" xr:uid="{00000000-0005-0000-0000-0000BC630000}"/>
    <cellStyle name="Total 9 11 12 2" xfId="25528" xr:uid="{00000000-0005-0000-0000-0000BD630000}"/>
    <cellStyle name="Total 9 11 13" xfId="25529" xr:uid="{00000000-0005-0000-0000-0000BE630000}"/>
    <cellStyle name="Total 9 11 13 2" xfId="25530" xr:uid="{00000000-0005-0000-0000-0000BF630000}"/>
    <cellStyle name="Total 9 11 14" xfId="25531" xr:uid="{00000000-0005-0000-0000-0000C0630000}"/>
    <cellStyle name="Total 9 11 14 2" xfId="25532" xr:uid="{00000000-0005-0000-0000-0000C1630000}"/>
    <cellStyle name="Total 9 11 15" xfId="25533" xr:uid="{00000000-0005-0000-0000-0000C2630000}"/>
    <cellStyle name="Total 9 11 15 2" xfId="25534" xr:uid="{00000000-0005-0000-0000-0000C3630000}"/>
    <cellStyle name="Total 9 11 16" xfId="25535" xr:uid="{00000000-0005-0000-0000-0000C4630000}"/>
    <cellStyle name="Total 9 11 16 2" xfId="25536" xr:uid="{00000000-0005-0000-0000-0000C5630000}"/>
    <cellStyle name="Total 9 11 17" xfId="25537" xr:uid="{00000000-0005-0000-0000-0000C6630000}"/>
    <cellStyle name="Total 9 11 17 2" xfId="25538" xr:uid="{00000000-0005-0000-0000-0000C7630000}"/>
    <cellStyle name="Total 9 11 18" xfId="25539" xr:uid="{00000000-0005-0000-0000-0000C8630000}"/>
    <cellStyle name="Total 9 11 2" xfId="25540" xr:uid="{00000000-0005-0000-0000-0000C9630000}"/>
    <cellStyle name="Total 9 11 2 2" xfId="25541" xr:uid="{00000000-0005-0000-0000-0000CA630000}"/>
    <cellStyle name="Total 9 11 3" xfId="25542" xr:uid="{00000000-0005-0000-0000-0000CB630000}"/>
    <cellStyle name="Total 9 11 3 2" xfId="25543" xr:uid="{00000000-0005-0000-0000-0000CC630000}"/>
    <cellStyle name="Total 9 11 4" xfId="25544" xr:uid="{00000000-0005-0000-0000-0000CD630000}"/>
    <cellStyle name="Total 9 11 4 2" xfId="25545" xr:uid="{00000000-0005-0000-0000-0000CE630000}"/>
    <cellStyle name="Total 9 11 5" xfId="25546" xr:uid="{00000000-0005-0000-0000-0000CF630000}"/>
    <cellStyle name="Total 9 11 5 2" xfId="25547" xr:uid="{00000000-0005-0000-0000-0000D0630000}"/>
    <cellStyle name="Total 9 11 6" xfId="25548" xr:uid="{00000000-0005-0000-0000-0000D1630000}"/>
    <cellStyle name="Total 9 11 6 2" xfId="25549" xr:uid="{00000000-0005-0000-0000-0000D2630000}"/>
    <cellStyle name="Total 9 11 7" xfId="25550" xr:uid="{00000000-0005-0000-0000-0000D3630000}"/>
    <cellStyle name="Total 9 11 7 2" xfId="25551" xr:uid="{00000000-0005-0000-0000-0000D4630000}"/>
    <cellStyle name="Total 9 11 8" xfId="25552" xr:uid="{00000000-0005-0000-0000-0000D5630000}"/>
    <cellStyle name="Total 9 11 8 2" xfId="25553" xr:uid="{00000000-0005-0000-0000-0000D6630000}"/>
    <cellStyle name="Total 9 11 9" xfId="25554" xr:uid="{00000000-0005-0000-0000-0000D7630000}"/>
    <cellStyle name="Total 9 11 9 2" xfId="25555" xr:uid="{00000000-0005-0000-0000-0000D8630000}"/>
    <cellStyle name="Total 9 12" xfId="25556" xr:uid="{00000000-0005-0000-0000-0000D9630000}"/>
    <cellStyle name="Total 9 12 10" xfId="25557" xr:uid="{00000000-0005-0000-0000-0000DA630000}"/>
    <cellStyle name="Total 9 12 10 2" xfId="25558" xr:uid="{00000000-0005-0000-0000-0000DB630000}"/>
    <cellStyle name="Total 9 12 11" xfId="25559" xr:uid="{00000000-0005-0000-0000-0000DC630000}"/>
    <cellStyle name="Total 9 12 11 2" xfId="25560" xr:uid="{00000000-0005-0000-0000-0000DD630000}"/>
    <cellStyle name="Total 9 12 12" xfId="25561" xr:uid="{00000000-0005-0000-0000-0000DE630000}"/>
    <cellStyle name="Total 9 12 12 2" xfId="25562" xr:uid="{00000000-0005-0000-0000-0000DF630000}"/>
    <cellStyle name="Total 9 12 13" xfId="25563" xr:uid="{00000000-0005-0000-0000-0000E0630000}"/>
    <cellStyle name="Total 9 12 13 2" xfId="25564" xr:uid="{00000000-0005-0000-0000-0000E1630000}"/>
    <cellStyle name="Total 9 12 14" xfId="25565" xr:uid="{00000000-0005-0000-0000-0000E2630000}"/>
    <cellStyle name="Total 9 12 14 2" xfId="25566" xr:uid="{00000000-0005-0000-0000-0000E3630000}"/>
    <cellStyle name="Total 9 12 15" xfId="25567" xr:uid="{00000000-0005-0000-0000-0000E4630000}"/>
    <cellStyle name="Total 9 12 15 2" xfId="25568" xr:uid="{00000000-0005-0000-0000-0000E5630000}"/>
    <cellStyle name="Total 9 12 16" xfId="25569" xr:uid="{00000000-0005-0000-0000-0000E6630000}"/>
    <cellStyle name="Total 9 12 2" xfId="25570" xr:uid="{00000000-0005-0000-0000-0000E7630000}"/>
    <cellStyle name="Total 9 12 2 2" xfId="25571" xr:uid="{00000000-0005-0000-0000-0000E8630000}"/>
    <cellStyle name="Total 9 12 3" xfId="25572" xr:uid="{00000000-0005-0000-0000-0000E9630000}"/>
    <cellStyle name="Total 9 12 3 2" xfId="25573" xr:uid="{00000000-0005-0000-0000-0000EA630000}"/>
    <cellStyle name="Total 9 12 4" xfId="25574" xr:uid="{00000000-0005-0000-0000-0000EB630000}"/>
    <cellStyle name="Total 9 12 4 2" xfId="25575" xr:uid="{00000000-0005-0000-0000-0000EC630000}"/>
    <cellStyle name="Total 9 12 5" xfId="25576" xr:uid="{00000000-0005-0000-0000-0000ED630000}"/>
    <cellStyle name="Total 9 12 5 2" xfId="25577" xr:uid="{00000000-0005-0000-0000-0000EE630000}"/>
    <cellStyle name="Total 9 12 6" xfId="25578" xr:uid="{00000000-0005-0000-0000-0000EF630000}"/>
    <cellStyle name="Total 9 12 6 2" xfId="25579" xr:uid="{00000000-0005-0000-0000-0000F0630000}"/>
    <cellStyle name="Total 9 12 7" xfId="25580" xr:uid="{00000000-0005-0000-0000-0000F1630000}"/>
    <cellStyle name="Total 9 12 7 2" xfId="25581" xr:uid="{00000000-0005-0000-0000-0000F2630000}"/>
    <cellStyle name="Total 9 12 8" xfId="25582" xr:uid="{00000000-0005-0000-0000-0000F3630000}"/>
    <cellStyle name="Total 9 12 8 2" xfId="25583" xr:uid="{00000000-0005-0000-0000-0000F4630000}"/>
    <cellStyle name="Total 9 12 9" xfId="25584" xr:uid="{00000000-0005-0000-0000-0000F5630000}"/>
    <cellStyle name="Total 9 12 9 2" xfId="25585" xr:uid="{00000000-0005-0000-0000-0000F6630000}"/>
    <cellStyle name="Total 9 13" xfId="25586" xr:uid="{00000000-0005-0000-0000-0000F7630000}"/>
    <cellStyle name="Total 9 13 10" xfId="25587" xr:uid="{00000000-0005-0000-0000-0000F8630000}"/>
    <cellStyle name="Total 9 13 10 2" xfId="25588" xr:uid="{00000000-0005-0000-0000-0000F9630000}"/>
    <cellStyle name="Total 9 13 11" xfId="25589" xr:uid="{00000000-0005-0000-0000-0000FA630000}"/>
    <cellStyle name="Total 9 13 11 2" xfId="25590" xr:uid="{00000000-0005-0000-0000-0000FB630000}"/>
    <cellStyle name="Total 9 13 12" xfId="25591" xr:uid="{00000000-0005-0000-0000-0000FC630000}"/>
    <cellStyle name="Total 9 13 12 2" xfId="25592" xr:uid="{00000000-0005-0000-0000-0000FD630000}"/>
    <cellStyle name="Total 9 13 13" xfId="25593" xr:uid="{00000000-0005-0000-0000-0000FE630000}"/>
    <cellStyle name="Total 9 13 13 2" xfId="25594" xr:uid="{00000000-0005-0000-0000-0000FF630000}"/>
    <cellStyle name="Total 9 13 14" xfId="25595" xr:uid="{00000000-0005-0000-0000-000000640000}"/>
    <cellStyle name="Total 9 13 14 2" xfId="25596" xr:uid="{00000000-0005-0000-0000-000001640000}"/>
    <cellStyle name="Total 9 13 15" xfId="25597" xr:uid="{00000000-0005-0000-0000-000002640000}"/>
    <cellStyle name="Total 9 13 15 2" xfId="25598" xr:uid="{00000000-0005-0000-0000-000003640000}"/>
    <cellStyle name="Total 9 13 16" xfId="25599" xr:uid="{00000000-0005-0000-0000-000004640000}"/>
    <cellStyle name="Total 9 13 2" xfId="25600" xr:uid="{00000000-0005-0000-0000-000005640000}"/>
    <cellStyle name="Total 9 13 2 2" xfId="25601" xr:uid="{00000000-0005-0000-0000-000006640000}"/>
    <cellStyle name="Total 9 13 3" xfId="25602" xr:uid="{00000000-0005-0000-0000-000007640000}"/>
    <cellStyle name="Total 9 13 3 2" xfId="25603" xr:uid="{00000000-0005-0000-0000-000008640000}"/>
    <cellStyle name="Total 9 13 4" xfId="25604" xr:uid="{00000000-0005-0000-0000-000009640000}"/>
    <cellStyle name="Total 9 13 4 2" xfId="25605" xr:uid="{00000000-0005-0000-0000-00000A640000}"/>
    <cellStyle name="Total 9 13 5" xfId="25606" xr:uid="{00000000-0005-0000-0000-00000B640000}"/>
    <cellStyle name="Total 9 13 5 2" xfId="25607" xr:uid="{00000000-0005-0000-0000-00000C640000}"/>
    <cellStyle name="Total 9 13 6" xfId="25608" xr:uid="{00000000-0005-0000-0000-00000D640000}"/>
    <cellStyle name="Total 9 13 6 2" xfId="25609" xr:uid="{00000000-0005-0000-0000-00000E640000}"/>
    <cellStyle name="Total 9 13 7" xfId="25610" xr:uid="{00000000-0005-0000-0000-00000F640000}"/>
    <cellStyle name="Total 9 13 7 2" xfId="25611" xr:uid="{00000000-0005-0000-0000-000010640000}"/>
    <cellStyle name="Total 9 13 8" xfId="25612" xr:uid="{00000000-0005-0000-0000-000011640000}"/>
    <cellStyle name="Total 9 13 8 2" xfId="25613" xr:uid="{00000000-0005-0000-0000-000012640000}"/>
    <cellStyle name="Total 9 13 9" xfId="25614" xr:uid="{00000000-0005-0000-0000-000013640000}"/>
    <cellStyle name="Total 9 13 9 2" xfId="25615" xr:uid="{00000000-0005-0000-0000-000014640000}"/>
    <cellStyle name="Total 9 14" xfId="25616" xr:uid="{00000000-0005-0000-0000-000015640000}"/>
    <cellStyle name="Total 9 14 10" xfId="25617" xr:uid="{00000000-0005-0000-0000-000016640000}"/>
    <cellStyle name="Total 9 14 10 2" xfId="25618" xr:uid="{00000000-0005-0000-0000-000017640000}"/>
    <cellStyle name="Total 9 14 11" xfId="25619" xr:uid="{00000000-0005-0000-0000-000018640000}"/>
    <cellStyle name="Total 9 14 11 2" xfId="25620" xr:uid="{00000000-0005-0000-0000-000019640000}"/>
    <cellStyle name="Total 9 14 12" xfId="25621" xr:uid="{00000000-0005-0000-0000-00001A640000}"/>
    <cellStyle name="Total 9 14 12 2" xfId="25622" xr:uid="{00000000-0005-0000-0000-00001B640000}"/>
    <cellStyle name="Total 9 14 13" xfId="25623" xr:uid="{00000000-0005-0000-0000-00001C640000}"/>
    <cellStyle name="Total 9 14 13 2" xfId="25624" xr:uid="{00000000-0005-0000-0000-00001D640000}"/>
    <cellStyle name="Total 9 14 14" xfId="25625" xr:uid="{00000000-0005-0000-0000-00001E640000}"/>
    <cellStyle name="Total 9 14 14 2" xfId="25626" xr:uid="{00000000-0005-0000-0000-00001F640000}"/>
    <cellStyle name="Total 9 14 15" xfId="25627" xr:uid="{00000000-0005-0000-0000-000020640000}"/>
    <cellStyle name="Total 9 14 2" xfId="25628" xr:uid="{00000000-0005-0000-0000-000021640000}"/>
    <cellStyle name="Total 9 14 2 2" xfId="25629" xr:uid="{00000000-0005-0000-0000-000022640000}"/>
    <cellStyle name="Total 9 14 3" xfId="25630" xr:uid="{00000000-0005-0000-0000-000023640000}"/>
    <cellStyle name="Total 9 14 3 2" xfId="25631" xr:uid="{00000000-0005-0000-0000-000024640000}"/>
    <cellStyle name="Total 9 14 4" xfId="25632" xr:uid="{00000000-0005-0000-0000-000025640000}"/>
    <cellStyle name="Total 9 14 4 2" xfId="25633" xr:uid="{00000000-0005-0000-0000-000026640000}"/>
    <cellStyle name="Total 9 14 5" xfId="25634" xr:uid="{00000000-0005-0000-0000-000027640000}"/>
    <cellStyle name="Total 9 14 5 2" xfId="25635" xr:uid="{00000000-0005-0000-0000-000028640000}"/>
    <cellStyle name="Total 9 14 6" xfId="25636" xr:uid="{00000000-0005-0000-0000-000029640000}"/>
    <cellStyle name="Total 9 14 6 2" xfId="25637" xr:uid="{00000000-0005-0000-0000-00002A640000}"/>
    <cellStyle name="Total 9 14 7" xfId="25638" xr:uid="{00000000-0005-0000-0000-00002B640000}"/>
    <cellStyle name="Total 9 14 7 2" xfId="25639" xr:uid="{00000000-0005-0000-0000-00002C640000}"/>
    <cellStyle name="Total 9 14 8" xfId="25640" xr:uid="{00000000-0005-0000-0000-00002D640000}"/>
    <cellStyle name="Total 9 14 8 2" xfId="25641" xr:uid="{00000000-0005-0000-0000-00002E640000}"/>
    <cellStyle name="Total 9 14 9" xfId="25642" xr:uid="{00000000-0005-0000-0000-00002F640000}"/>
    <cellStyle name="Total 9 14 9 2" xfId="25643" xr:uid="{00000000-0005-0000-0000-000030640000}"/>
    <cellStyle name="Total 9 15" xfId="25644" xr:uid="{00000000-0005-0000-0000-000031640000}"/>
    <cellStyle name="Total 9 15 2" xfId="25645" xr:uid="{00000000-0005-0000-0000-000032640000}"/>
    <cellStyle name="Total 9 16" xfId="25646" xr:uid="{00000000-0005-0000-0000-000033640000}"/>
    <cellStyle name="Total 9 16 2" xfId="25647" xr:uid="{00000000-0005-0000-0000-000034640000}"/>
    <cellStyle name="Total 9 17" xfId="25648" xr:uid="{00000000-0005-0000-0000-000035640000}"/>
    <cellStyle name="Total 9 17 2" xfId="25649" xr:uid="{00000000-0005-0000-0000-000036640000}"/>
    <cellStyle name="Total 9 18" xfId="25650" xr:uid="{00000000-0005-0000-0000-000037640000}"/>
    <cellStyle name="Total 9 18 2" xfId="25651" xr:uid="{00000000-0005-0000-0000-000038640000}"/>
    <cellStyle name="Total 9 19" xfId="25652" xr:uid="{00000000-0005-0000-0000-000039640000}"/>
    <cellStyle name="Total 9 19 2" xfId="25653" xr:uid="{00000000-0005-0000-0000-00003A640000}"/>
    <cellStyle name="Total 9 2" xfId="25654" xr:uid="{00000000-0005-0000-0000-00003B640000}"/>
    <cellStyle name="Total 9 2 10" xfId="25655" xr:uid="{00000000-0005-0000-0000-00003C640000}"/>
    <cellStyle name="Total 9 2 10 10" xfId="25656" xr:uid="{00000000-0005-0000-0000-00003D640000}"/>
    <cellStyle name="Total 9 2 10 10 2" xfId="25657" xr:uid="{00000000-0005-0000-0000-00003E640000}"/>
    <cellStyle name="Total 9 2 10 11" xfId="25658" xr:uid="{00000000-0005-0000-0000-00003F640000}"/>
    <cellStyle name="Total 9 2 10 11 2" xfId="25659" xr:uid="{00000000-0005-0000-0000-000040640000}"/>
    <cellStyle name="Total 9 2 10 12" xfId="25660" xr:uid="{00000000-0005-0000-0000-000041640000}"/>
    <cellStyle name="Total 9 2 10 12 2" xfId="25661" xr:uid="{00000000-0005-0000-0000-000042640000}"/>
    <cellStyle name="Total 9 2 10 13" xfId="25662" xr:uid="{00000000-0005-0000-0000-000043640000}"/>
    <cellStyle name="Total 9 2 10 13 2" xfId="25663" xr:uid="{00000000-0005-0000-0000-000044640000}"/>
    <cellStyle name="Total 9 2 10 14" xfId="25664" xr:uid="{00000000-0005-0000-0000-000045640000}"/>
    <cellStyle name="Total 9 2 10 14 2" xfId="25665" xr:uid="{00000000-0005-0000-0000-000046640000}"/>
    <cellStyle name="Total 9 2 10 15" xfId="25666" xr:uid="{00000000-0005-0000-0000-000047640000}"/>
    <cellStyle name="Total 9 2 10 15 2" xfId="25667" xr:uid="{00000000-0005-0000-0000-000048640000}"/>
    <cellStyle name="Total 9 2 10 16" xfId="25668" xr:uid="{00000000-0005-0000-0000-000049640000}"/>
    <cellStyle name="Total 9 2 10 16 2" xfId="25669" xr:uid="{00000000-0005-0000-0000-00004A640000}"/>
    <cellStyle name="Total 9 2 10 17" xfId="25670" xr:uid="{00000000-0005-0000-0000-00004B640000}"/>
    <cellStyle name="Total 9 2 10 17 2" xfId="25671" xr:uid="{00000000-0005-0000-0000-00004C640000}"/>
    <cellStyle name="Total 9 2 10 18" xfId="25672" xr:uid="{00000000-0005-0000-0000-00004D640000}"/>
    <cellStyle name="Total 9 2 10 2" xfId="25673" xr:uid="{00000000-0005-0000-0000-00004E640000}"/>
    <cellStyle name="Total 9 2 10 2 2" xfId="25674" xr:uid="{00000000-0005-0000-0000-00004F640000}"/>
    <cellStyle name="Total 9 2 10 3" xfId="25675" xr:uid="{00000000-0005-0000-0000-000050640000}"/>
    <cellStyle name="Total 9 2 10 3 2" xfId="25676" xr:uid="{00000000-0005-0000-0000-000051640000}"/>
    <cellStyle name="Total 9 2 10 4" xfId="25677" xr:uid="{00000000-0005-0000-0000-000052640000}"/>
    <cellStyle name="Total 9 2 10 4 2" xfId="25678" xr:uid="{00000000-0005-0000-0000-000053640000}"/>
    <cellStyle name="Total 9 2 10 5" xfId="25679" xr:uid="{00000000-0005-0000-0000-000054640000}"/>
    <cellStyle name="Total 9 2 10 5 2" xfId="25680" xr:uid="{00000000-0005-0000-0000-000055640000}"/>
    <cellStyle name="Total 9 2 10 6" xfId="25681" xr:uid="{00000000-0005-0000-0000-000056640000}"/>
    <cellStyle name="Total 9 2 10 6 2" xfId="25682" xr:uid="{00000000-0005-0000-0000-000057640000}"/>
    <cellStyle name="Total 9 2 10 7" xfId="25683" xr:uid="{00000000-0005-0000-0000-000058640000}"/>
    <cellStyle name="Total 9 2 10 7 2" xfId="25684" xr:uid="{00000000-0005-0000-0000-000059640000}"/>
    <cellStyle name="Total 9 2 10 8" xfId="25685" xr:uid="{00000000-0005-0000-0000-00005A640000}"/>
    <cellStyle name="Total 9 2 10 8 2" xfId="25686" xr:uid="{00000000-0005-0000-0000-00005B640000}"/>
    <cellStyle name="Total 9 2 10 9" xfId="25687" xr:uid="{00000000-0005-0000-0000-00005C640000}"/>
    <cellStyle name="Total 9 2 10 9 2" xfId="25688" xr:uid="{00000000-0005-0000-0000-00005D640000}"/>
    <cellStyle name="Total 9 2 11" xfId="25689" xr:uid="{00000000-0005-0000-0000-00005E640000}"/>
    <cellStyle name="Total 9 2 11 10" xfId="25690" xr:uid="{00000000-0005-0000-0000-00005F640000}"/>
    <cellStyle name="Total 9 2 11 10 2" xfId="25691" xr:uid="{00000000-0005-0000-0000-000060640000}"/>
    <cellStyle name="Total 9 2 11 11" xfId="25692" xr:uid="{00000000-0005-0000-0000-000061640000}"/>
    <cellStyle name="Total 9 2 11 11 2" xfId="25693" xr:uid="{00000000-0005-0000-0000-000062640000}"/>
    <cellStyle name="Total 9 2 11 12" xfId="25694" xr:uid="{00000000-0005-0000-0000-000063640000}"/>
    <cellStyle name="Total 9 2 11 12 2" xfId="25695" xr:uid="{00000000-0005-0000-0000-000064640000}"/>
    <cellStyle name="Total 9 2 11 13" xfId="25696" xr:uid="{00000000-0005-0000-0000-000065640000}"/>
    <cellStyle name="Total 9 2 11 13 2" xfId="25697" xr:uid="{00000000-0005-0000-0000-000066640000}"/>
    <cellStyle name="Total 9 2 11 14" xfId="25698" xr:uid="{00000000-0005-0000-0000-000067640000}"/>
    <cellStyle name="Total 9 2 11 14 2" xfId="25699" xr:uid="{00000000-0005-0000-0000-000068640000}"/>
    <cellStyle name="Total 9 2 11 15" xfId="25700" xr:uid="{00000000-0005-0000-0000-000069640000}"/>
    <cellStyle name="Total 9 2 11 15 2" xfId="25701" xr:uid="{00000000-0005-0000-0000-00006A640000}"/>
    <cellStyle name="Total 9 2 11 16" xfId="25702" xr:uid="{00000000-0005-0000-0000-00006B640000}"/>
    <cellStyle name="Total 9 2 11 2" xfId="25703" xr:uid="{00000000-0005-0000-0000-00006C640000}"/>
    <cellStyle name="Total 9 2 11 2 2" xfId="25704" xr:uid="{00000000-0005-0000-0000-00006D640000}"/>
    <cellStyle name="Total 9 2 11 3" xfId="25705" xr:uid="{00000000-0005-0000-0000-00006E640000}"/>
    <cellStyle name="Total 9 2 11 3 2" xfId="25706" xr:uid="{00000000-0005-0000-0000-00006F640000}"/>
    <cellStyle name="Total 9 2 11 4" xfId="25707" xr:uid="{00000000-0005-0000-0000-000070640000}"/>
    <cellStyle name="Total 9 2 11 4 2" xfId="25708" xr:uid="{00000000-0005-0000-0000-000071640000}"/>
    <cellStyle name="Total 9 2 11 5" xfId="25709" xr:uid="{00000000-0005-0000-0000-000072640000}"/>
    <cellStyle name="Total 9 2 11 5 2" xfId="25710" xr:uid="{00000000-0005-0000-0000-000073640000}"/>
    <cellStyle name="Total 9 2 11 6" xfId="25711" xr:uid="{00000000-0005-0000-0000-000074640000}"/>
    <cellStyle name="Total 9 2 11 6 2" xfId="25712" xr:uid="{00000000-0005-0000-0000-000075640000}"/>
    <cellStyle name="Total 9 2 11 7" xfId="25713" xr:uid="{00000000-0005-0000-0000-000076640000}"/>
    <cellStyle name="Total 9 2 11 7 2" xfId="25714" xr:uid="{00000000-0005-0000-0000-000077640000}"/>
    <cellStyle name="Total 9 2 11 8" xfId="25715" xr:uid="{00000000-0005-0000-0000-000078640000}"/>
    <cellStyle name="Total 9 2 11 8 2" xfId="25716" xr:uid="{00000000-0005-0000-0000-000079640000}"/>
    <cellStyle name="Total 9 2 11 9" xfId="25717" xr:uid="{00000000-0005-0000-0000-00007A640000}"/>
    <cellStyle name="Total 9 2 11 9 2" xfId="25718" xr:uid="{00000000-0005-0000-0000-00007B640000}"/>
    <cellStyle name="Total 9 2 12" xfId="25719" xr:uid="{00000000-0005-0000-0000-00007C640000}"/>
    <cellStyle name="Total 9 2 12 10" xfId="25720" xr:uid="{00000000-0005-0000-0000-00007D640000}"/>
    <cellStyle name="Total 9 2 12 10 2" xfId="25721" xr:uid="{00000000-0005-0000-0000-00007E640000}"/>
    <cellStyle name="Total 9 2 12 11" xfId="25722" xr:uid="{00000000-0005-0000-0000-00007F640000}"/>
    <cellStyle name="Total 9 2 12 11 2" xfId="25723" xr:uid="{00000000-0005-0000-0000-000080640000}"/>
    <cellStyle name="Total 9 2 12 12" xfId="25724" xr:uid="{00000000-0005-0000-0000-000081640000}"/>
    <cellStyle name="Total 9 2 12 12 2" xfId="25725" xr:uid="{00000000-0005-0000-0000-000082640000}"/>
    <cellStyle name="Total 9 2 12 13" xfId="25726" xr:uid="{00000000-0005-0000-0000-000083640000}"/>
    <cellStyle name="Total 9 2 12 13 2" xfId="25727" xr:uid="{00000000-0005-0000-0000-000084640000}"/>
    <cellStyle name="Total 9 2 12 14" xfId="25728" xr:uid="{00000000-0005-0000-0000-000085640000}"/>
    <cellStyle name="Total 9 2 12 14 2" xfId="25729" xr:uid="{00000000-0005-0000-0000-000086640000}"/>
    <cellStyle name="Total 9 2 12 15" xfId="25730" xr:uid="{00000000-0005-0000-0000-000087640000}"/>
    <cellStyle name="Total 9 2 12 15 2" xfId="25731" xr:uid="{00000000-0005-0000-0000-000088640000}"/>
    <cellStyle name="Total 9 2 12 16" xfId="25732" xr:uid="{00000000-0005-0000-0000-000089640000}"/>
    <cellStyle name="Total 9 2 12 2" xfId="25733" xr:uid="{00000000-0005-0000-0000-00008A640000}"/>
    <cellStyle name="Total 9 2 12 2 2" xfId="25734" xr:uid="{00000000-0005-0000-0000-00008B640000}"/>
    <cellStyle name="Total 9 2 12 3" xfId="25735" xr:uid="{00000000-0005-0000-0000-00008C640000}"/>
    <cellStyle name="Total 9 2 12 3 2" xfId="25736" xr:uid="{00000000-0005-0000-0000-00008D640000}"/>
    <cellStyle name="Total 9 2 12 4" xfId="25737" xr:uid="{00000000-0005-0000-0000-00008E640000}"/>
    <cellStyle name="Total 9 2 12 4 2" xfId="25738" xr:uid="{00000000-0005-0000-0000-00008F640000}"/>
    <cellStyle name="Total 9 2 12 5" xfId="25739" xr:uid="{00000000-0005-0000-0000-000090640000}"/>
    <cellStyle name="Total 9 2 12 5 2" xfId="25740" xr:uid="{00000000-0005-0000-0000-000091640000}"/>
    <cellStyle name="Total 9 2 12 6" xfId="25741" xr:uid="{00000000-0005-0000-0000-000092640000}"/>
    <cellStyle name="Total 9 2 12 6 2" xfId="25742" xr:uid="{00000000-0005-0000-0000-000093640000}"/>
    <cellStyle name="Total 9 2 12 7" xfId="25743" xr:uid="{00000000-0005-0000-0000-000094640000}"/>
    <cellStyle name="Total 9 2 12 7 2" xfId="25744" xr:uid="{00000000-0005-0000-0000-000095640000}"/>
    <cellStyle name="Total 9 2 12 8" xfId="25745" xr:uid="{00000000-0005-0000-0000-000096640000}"/>
    <cellStyle name="Total 9 2 12 8 2" xfId="25746" xr:uid="{00000000-0005-0000-0000-000097640000}"/>
    <cellStyle name="Total 9 2 12 9" xfId="25747" xr:uid="{00000000-0005-0000-0000-000098640000}"/>
    <cellStyle name="Total 9 2 12 9 2" xfId="25748" xr:uid="{00000000-0005-0000-0000-000099640000}"/>
    <cellStyle name="Total 9 2 13" xfId="25749" xr:uid="{00000000-0005-0000-0000-00009A640000}"/>
    <cellStyle name="Total 9 2 13 10" xfId="25750" xr:uid="{00000000-0005-0000-0000-00009B640000}"/>
    <cellStyle name="Total 9 2 13 10 2" xfId="25751" xr:uid="{00000000-0005-0000-0000-00009C640000}"/>
    <cellStyle name="Total 9 2 13 11" xfId="25752" xr:uid="{00000000-0005-0000-0000-00009D640000}"/>
    <cellStyle name="Total 9 2 13 11 2" xfId="25753" xr:uid="{00000000-0005-0000-0000-00009E640000}"/>
    <cellStyle name="Total 9 2 13 12" xfId="25754" xr:uid="{00000000-0005-0000-0000-00009F640000}"/>
    <cellStyle name="Total 9 2 13 12 2" xfId="25755" xr:uid="{00000000-0005-0000-0000-0000A0640000}"/>
    <cellStyle name="Total 9 2 13 13" xfId="25756" xr:uid="{00000000-0005-0000-0000-0000A1640000}"/>
    <cellStyle name="Total 9 2 13 13 2" xfId="25757" xr:uid="{00000000-0005-0000-0000-0000A2640000}"/>
    <cellStyle name="Total 9 2 13 14" xfId="25758" xr:uid="{00000000-0005-0000-0000-0000A3640000}"/>
    <cellStyle name="Total 9 2 13 14 2" xfId="25759" xr:uid="{00000000-0005-0000-0000-0000A4640000}"/>
    <cellStyle name="Total 9 2 13 15" xfId="25760" xr:uid="{00000000-0005-0000-0000-0000A5640000}"/>
    <cellStyle name="Total 9 2 13 2" xfId="25761" xr:uid="{00000000-0005-0000-0000-0000A6640000}"/>
    <cellStyle name="Total 9 2 13 2 2" xfId="25762" xr:uid="{00000000-0005-0000-0000-0000A7640000}"/>
    <cellStyle name="Total 9 2 13 3" xfId="25763" xr:uid="{00000000-0005-0000-0000-0000A8640000}"/>
    <cellStyle name="Total 9 2 13 3 2" xfId="25764" xr:uid="{00000000-0005-0000-0000-0000A9640000}"/>
    <cellStyle name="Total 9 2 13 4" xfId="25765" xr:uid="{00000000-0005-0000-0000-0000AA640000}"/>
    <cellStyle name="Total 9 2 13 4 2" xfId="25766" xr:uid="{00000000-0005-0000-0000-0000AB640000}"/>
    <cellStyle name="Total 9 2 13 5" xfId="25767" xr:uid="{00000000-0005-0000-0000-0000AC640000}"/>
    <cellStyle name="Total 9 2 13 5 2" xfId="25768" xr:uid="{00000000-0005-0000-0000-0000AD640000}"/>
    <cellStyle name="Total 9 2 13 6" xfId="25769" xr:uid="{00000000-0005-0000-0000-0000AE640000}"/>
    <cellStyle name="Total 9 2 13 6 2" xfId="25770" xr:uid="{00000000-0005-0000-0000-0000AF640000}"/>
    <cellStyle name="Total 9 2 13 7" xfId="25771" xr:uid="{00000000-0005-0000-0000-0000B0640000}"/>
    <cellStyle name="Total 9 2 13 7 2" xfId="25772" xr:uid="{00000000-0005-0000-0000-0000B1640000}"/>
    <cellStyle name="Total 9 2 13 8" xfId="25773" xr:uid="{00000000-0005-0000-0000-0000B2640000}"/>
    <cellStyle name="Total 9 2 13 8 2" xfId="25774" xr:uid="{00000000-0005-0000-0000-0000B3640000}"/>
    <cellStyle name="Total 9 2 13 9" xfId="25775" xr:uid="{00000000-0005-0000-0000-0000B4640000}"/>
    <cellStyle name="Total 9 2 13 9 2" xfId="25776" xr:uid="{00000000-0005-0000-0000-0000B5640000}"/>
    <cellStyle name="Total 9 2 14" xfId="25777" xr:uid="{00000000-0005-0000-0000-0000B6640000}"/>
    <cellStyle name="Total 9 2 14 2" xfId="25778" xr:uid="{00000000-0005-0000-0000-0000B7640000}"/>
    <cellStyle name="Total 9 2 15" xfId="25779" xr:uid="{00000000-0005-0000-0000-0000B8640000}"/>
    <cellStyle name="Total 9 2 15 2" xfId="25780" xr:uid="{00000000-0005-0000-0000-0000B9640000}"/>
    <cellStyle name="Total 9 2 16" xfId="25781" xr:uid="{00000000-0005-0000-0000-0000BA640000}"/>
    <cellStyle name="Total 9 2 16 2" xfId="25782" xr:uid="{00000000-0005-0000-0000-0000BB640000}"/>
    <cellStyle name="Total 9 2 17" xfId="25783" xr:uid="{00000000-0005-0000-0000-0000BC640000}"/>
    <cellStyle name="Total 9 2 17 2" xfId="25784" xr:uid="{00000000-0005-0000-0000-0000BD640000}"/>
    <cellStyle name="Total 9 2 18" xfId="25785" xr:uid="{00000000-0005-0000-0000-0000BE640000}"/>
    <cellStyle name="Total 9 2 18 2" xfId="25786" xr:uid="{00000000-0005-0000-0000-0000BF640000}"/>
    <cellStyle name="Total 9 2 19" xfId="25787" xr:uid="{00000000-0005-0000-0000-0000C0640000}"/>
    <cellStyle name="Total 9 2 19 2" xfId="25788" xr:uid="{00000000-0005-0000-0000-0000C1640000}"/>
    <cellStyle name="Total 9 2 2" xfId="25789" xr:uid="{00000000-0005-0000-0000-0000C2640000}"/>
    <cellStyle name="Total 9 2 2 10" xfId="25790" xr:uid="{00000000-0005-0000-0000-0000C3640000}"/>
    <cellStyle name="Total 9 2 2 10 2" xfId="25791" xr:uid="{00000000-0005-0000-0000-0000C4640000}"/>
    <cellStyle name="Total 9 2 2 11" xfId="25792" xr:uid="{00000000-0005-0000-0000-0000C5640000}"/>
    <cellStyle name="Total 9 2 2 11 2" xfId="25793" xr:uid="{00000000-0005-0000-0000-0000C6640000}"/>
    <cellStyle name="Total 9 2 2 12" xfId="25794" xr:uid="{00000000-0005-0000-0000-0000C7640000}"/>
    <cellStyle name="Total 9 2 2 12 2" xfId="25795" xr:uid="{00000000-0005-0000-0000-0000C8640000}"/>
    <cellStyle name="Total 9 2 2 13" xfId="25796" xr:uid="{00000000-0005-0000-0000-0000C9640000}"/>
    <cellStyle name="Total 9 2 2 13 2" xfId="25797" xr:uid="{00000000-0005-0000-0000-0000CA640000}"/>
    <cellStyle name="Total 9 2 2 14" xfId="25798" xr:uid="{00000000-0005-0000-0000-0000CB640000}"/>
    <cellStyle name="Total 9 2 2 14 2" xfId="25799" xr:uid="{00000000-0005-0000-0000-0000CC640000}"/>
    <cellStyle name="Total 9 2 2 15" xfId="25800" xr:uid="{00000000-0005-0000-0000-0000CD640000}"/>
    <cellStyle name="Total 9 2 2 15 2" xfId="25801" xr:uid="{00000000-0005-0000-0000-0000CE640000}"/>
    <cellStyle name="Total 9 2 2 16" xfId="25802" xr:uid="{00000000-0005-0000-0000-0000CF640000}"/>
    <cellStyle name="Total 9 2 2 16 2" xfId="25803" xr:uid="{00000000-0005-0000-0000-0000D0640000}"/>
    <cellStyle name="Total 9 2 2 17" xfId="25804" xr:uid="{00000000-0005-0000-0000-0000D1640000}"/>
    <cellStyle name="Total 9 2 2 17 2" xfId="25805" xr:uid="{00000000-0005-0000-0000-0000D2640000}"/>
    <cellStyle name="Total 9 2 2 18" xfId="25806" xr:uid="{00000000-0005-0000-0000-0000D3640000}"/>
    <cellStyle name="Total 9 2 2 18 2" xfId="25807" xr:uid="{00000000-0005-0000-0000-0000D4640000}"/>
    <cellStyle name="Total 9 2 2 19" xfId="25808" xr:uid="{00000000-0005-0000-0000-0000D5640000}"/>
    <cellStyle name="Total 9 2 2 19 2" xfId="25809" xr:uid="{00000000-0005-0000-0000-0000D6640000}"/>
    <cellStyle name="Total 9 2 2 2" xfId="25810" xr:uid="{00000000-0005-0000-0000-0000D7640000}"/>
    <cellStyle name="Total 9 2 2 2 10" xfId="25811" xr:uid="{00000000-0005-0000-0000-0000D8640000}"/>
    <cellStyle name="Total 9 2 2 2 10 2" xfId="25812" xr:uid="{00000000-0005-0000-0000-0000D9640000}"/>
    <cellStyle name="Total 9 2 2 2 11" xfId="25813" xr:uid="{00000000-0005-0000-0000-0000DA640000}"/>
    <cellStyle name="Total 9 2 2 2 11 2" xfId="25814" xr:uid="{00000000-0005-0000-0000-0000DB640000}"/>
    <cellStyle name="Total 9 2 2 2 12" xfId="25815" xr:uid="{00000000-0005-0000-0000-0000DC640000}"/>
    <cellStyle name="Total 9 2 2 2 12 2" xfId="25816" xr:uid="{00000000-0005-0000-0000-0000DD640000}"/>
    <cellStyle name="Total 9 2 2 2 13" xfId="25817" xr:uid="{00000000-0005-0000-0000-0000DE640000}"/>
    <cellStyle name="Total 9 2 2 2 13 2" xfId="25818" xr:uid="{00000000-0005-0000-0000-0000DF640000}"/>
    <cellStyle name="Total 9 2 2 2 14" xfId="25819" xr:uid="{00000000-0005-0000-0000-0000E0640000}"/>
    <cellStyle name="Total 9 2 2 2 14 2" xfId="25820" xr:uid="{00000000-0005-0000-0000-0000E1640000}"/>
    <cellStyle name="Total 9 2 2 2 15" xfId="25821" xr:uid="{00000000-0005-0000-0000-0000E2640000}"/>
    <cellStyle name="Total 9 2 2 2 15 2" xfId="25822" xr:uid="{00000000-0005-0000-0000-0000E3640000}"/>
    <cellStyle name="Total 9 2 2 2 16" xfId="25823" xr:uid="{00000000-0005-0000-0000-0000E4640000}"/>
    <cellStyle name="Total 9 2 2 2 16 2" xfId="25824" xr:uid="{00000000-0005-0000-0000-0000E5640000}"/>
    <cellStyle name="Total 9 2 2 2 17" xfId="25825" xr:uid="{00000000-0005-0000-0000-0000E6640000}"/>
    <cellStyle name="Total 9 2 2 2 17 2" xfId="25826" xr:uid="{00000000-0005-0000-0000-0000E7640000}"/>
    <cellStyle name="Total 9 2 2 2 18" xfId="25827" xr:uid="{00000000-0005-0000-0000-0000E8640000}"/>
    <cellStyle name="Total 9 2 2 2 18 2" xfId="25828" xr:uid="{00000000-0005-0000-0000-0000E9640000}"/>
    <cellStyle name="Total 9 2 2 2 19" xfId="25829" xr:uid="{00000000-0005-0000-0000-0000EA640000}"/>
    <cellStyle name="Total 9 2 2 2 2" xfId="25830" xr:uid="{00000000-0005-0000-0000-0000EB640000}"/>
    <cellStyle name="Total 9 2 2 2 2 2" xfId="25831" xr:uid="{00000000-0005-0000-0000-0000EC640000}"/>
    <cellStyle name="Total 9 2 2 2 3" xfId="25832" xr:uid="{00000000-0005-0000-0000-0000ED640000}"/>
    <cellStyle name="Total 9 2 2 2 3 2" xfId="25833" xr:uid="{00000000-0005-0000-0000-0000EE640000}"/>
    <cellStyle name="Total 9 2 2 2 4" xfId="25834" xr:uid="{00000000-0005-0000-0000-0000EF640000}"/>
    <cellStyle name="Total 9 2 2 2 4 2" xfId="25835" xr:uid="{00000000-0005-0000-0000-0000F0640000}"/>
    <cellStyle name="Total 9 2 2 2 5" xfId="25836" xr:uid="{00000000-0005-0000-0000-0000F1640000}"/>
    <cellStyle name="Total 9 2 2 2 5 2" xfId="25837" xr:uid="{00000000-0005-0000-0000-0000F2640000}"/>
    <cellStyle name="Total 9 2 2 2 6" xfId="25838" xr:uid="{00000000-0005-0000-0000-0000F3640000}"/>
    <cellStyle name="Total 9 2 2 2 6 2" xfId="25839" xr:uid="{00000000-0005-0000-0000-0000F4640000}"/>
    <cellStyle name="Total 9 2 2 2 7" xfId="25840" xr:uid="{00000000-0005-0000-0000-0000F5640000}"/>
    <cellStyle name="Total 9 2 2 2 7 2" xfId="25841" xr:uid="{00000000-0005-0000-0000-0000F6640000}"/>
    <cellStyle name="Total 9 2 2 2 8" xfId="25842" xr:uid="{00000000-0005-0000-0000-0000F7640000}"/>
    <cellStyle name="Total 9 2 2 2 8 2" xfId="25843" xr:uid="{00000000-0005-0000-0000-0000F8640000}"/>
    <cellStyle name="Total 9 2 2 2 9" xfId="25844" xr:uid="{00000000-0005-0000-0000-0000F9640000}"/>
    <cellStyle name="Total 9 2 2 2 9 2" xfId="25845" xr:uid="{00000000-0005-0000-0000-0000FA640000}"/>
    <cellStyle name="Total 9 2 2 20" xfId="25846" xr:uid="{00000000-0005-0000-0000-0000FB640000}"/>
    <cellStyle name="Total 9 2 2 3" xfId="25847" xr:uid="{00000000-0005-0000-0000-0000FC640000}"/>
    <cellStyle name="Total 9 2 2 3 10" xfId="25848" xr:uid="{00000000-0005-0000-0000-0000FD640000}"/>
    <cellStyle name="Total 9 2 2 3 10 2" xfId="25849" xr:uid="{00000000-0005-0000-0000-0000FE640000}"/>
    <cellStyle name="Total 9 2 2 3 11" xfId="25850" xr:uid="{00000000-0005-0000-0000-0000FF640000}"/>
    <cellStyle name="Total 9 2 2 3 11 2" xfId="25851" xr:uid="{00000000-0005-0000-0000-000000650000}"/>
    <cellStyle name="Total 9 2 2 3 12" xfId="25852" xr:uid="{00000000-0005-0000-0000-000001650000}"/>
    <cellStyle name="Total 9 2 2 3 12 2" xfId="25853" xr:uid="{00000000-0005-0000-0000-000002650000}"/>
    <cellStyle name="Total 9 2 2 3 13" xfId="25854" xr:uid="{00000000-0005-0000-0000-000003650000}"/>
    <cellStyle name="Total 9 2 2 3 13 2" xfId="25855" xr:uid="{00000000-0005-0000-0000-000004650000}"/>
    <cellStyle name="Total 9 2 2 3 14" xfId="25856" xr:uid="{00000000-0005-0000-0000-000005650000}"/>
    <cellStyle name="Total 9 2 2 3 14 2" xfId="25857" xr:uid="{00000000-0005-0000-0000-000006650000}"/>
    <cellStyle name="Total 9 2 2 3 15" xfId="25858" xr:uid="{00000000-0005-0000-0000-000007650000}"/>
    <cellStyle name="Total 9 2 2 3 15 2" xfId="25859" xr:uid="{00000000-0005-0000-0000-000008650000}"/>
    <cellStyle name="Total 9 2 2 3 16" xfId="25860" xr:uid="{00000000-0005-0000-0000-000009650000}"/>
    <cellStyle name="Total 9 2 2 3 16 2" xfId="25861" xr:uid="{00000000-0005-0000-0000-00000A650000}"/>
    <cellStyle name="Total 9 2 2 3 17" xfId="25862" xr:uid="{00000000-0005-0000-0000-00000B650000}"/>
    <cellStyle name="Total 9 2 2 3 17 2" xfId="25863" xr:uid="{00000000-0005-0000-0000-00000C650000}"/>
    <cellStyle name="Total 9 2 2 3 18" xfId="25864" xr:uid="{00000000-0005-0000-0000-00000D650000}"/>
    <cellStyle name="Total 9 2 2 3 18 2" xfId="25865" xr:uid="{00000000-0005-0000-0000-00000E650000}"/>
    <cellStyle name="Total 9 2 2 3 19" xfId="25866" xr:uid="{00000000-0005-0000-0000-00000F650000}"/>
    <cellStyle name="Total 9 2 2 3 2" xfId="25867" xr:uid="{00000000-0005-0000-0000-000010650000}"/>
    <cellStyle name="Total 9 2 2 3 2 2" xfId="25868" xr:uid="{00000000-0005-0000-0000-000011650000}"/>
    <cellStyle name="Total 9 2 2 3 3" xfId="25869" xr:uid="{00000000-0005-0000-0000-000012650000}"/>
    <cellStyle name="Total 9 2 2 3 3 2" xfId="25870" xr:uid="{00000000-0005-0000-0000-000013650000}"/>
    <cellStyle name="Total 9 2 2 3 4" xfId="25871" xr:uid="{00000000-0005-0000-0000-000014650000}"/>
    <cellStyle name="Total 9 2 2 3 4 2" xfId="25872" xr:uid="{00000000-0005-0000-0000-000015650000}"/>
    <cellStyle name="Total 9 2 2 3 5" xfId="25873" xr:uid="{00000000-0005-0000-0000-000016650000}"/>
    <cellStyle name="Total 9 2 2 3 5 2" xfId="25874" xr:uid="{00000000-0005-0000-0000-000017650000}"/>
    <cellStyle name="Total 9 2 2 3 6" xfId="25875" xr:uid="{00000000-0005-0000-0000-000018650000}"/>
    <cellStyle name="Total 9 2 2 3 6 2" xfId="25876" xr:uid="{00000000-0005-0000-0000-000019650000}"/>
    <cellStyle name="Total 9 2 2 3 7" xfId="25877" xr:uid="{00000000-0005-0000-0000-00001A650000}"/>
    <cellStyle name="Total 9 2 2 3 7 2" xfId="25878" xr:uid="{00000000-0005-0000-0000-00001B650000}"/>
    <cellStyle name="Total 9 2 2 3 8" xfId="25879" xr:uid="{00000000-0005-0000-0000-00001C650000}"/>
    <cellStyle name="Total 9 2 2 3 8 2" xfId="25880" xr:uid="{00000000-0005-0000-0000-00001D650000}"/>
    <cellStyle name="Total 9 2 2 3 9" xfId="25881" xr:uid="{00000000-0005-0000-0000-00001E650000}"/>
    <cellStyle name="Total 9 2 2 3 9 2" xfId="25882" xr:uid="{00000000-0005-0000-0000-00001F650000}"/>
    <cellStyle name="Total 9 2 2 4" xfId="25883" xr:uid="{00000000-0005-0000-0000-000020650000}"/>
    <cellStyle name="Total 9 2 2 4 10" xfId="25884" xr:uid="{00000000-0005-0000-0000-000021650000}"/>
    <cellStyle name="Total 9 2 2 4 10 2" xfId="25885" xr:uid="{00000000-0005-0000-0000-000022650000}"/>
    <cellStyle name="Total 9 2 2 4 11" xfId="25886" xr:uid="{00000000-0005-0000-0000-000023650000}"/>
    <cellStyle name="Total 9 2 2 4 11 2" xfId="25887" xr:uid="{00000000-0005-0000-0000-000024650000}"/>
    <cellStyle name="Total 9 2 2 4 12" xfId="25888" xr:uid="{00000000-0005-0000-0000-000025650000}"/>
    <cellStyle name="Total 9 2 2 4 12 2" xfId="25889" xr:uid="{00000000-0005-0000-0000-000026650000}"/>
    <cellStyle name="Total 9 2 2 4 13" xfId="25890" xr:uid="{00000000-0005-0000-0000-000027650000}"/>
    <cellStyle name="Total 9 2 2 4 13 2" xfId="25891" xr:uid="{00000000-0005-0000-0000-000028650000}"/>
    <cellStyle name="Total 9 2 2 4 14" xfId="25892" xr:uid="{00000000-0005-0000-0000-000029650000}"/>
    <cellStyle name="Total 9 2 2 4 14 2" xfId="25893" xr:uid="{00000000-0005-0000-0000-00002A650000}"/>
    <cellStyle name="Total 9 2 2 4 15" xfId="25894" xr:uid="{00000000-0005-0000-0000-00002B650000}"/>
    <cellStyle name="Total 9 2 2 4 15 2" xfId="25895" xr:uid="{00000000-0005-0000-0000-00002C650000}"/>
    <cellStyle name="Total 9 2 2 4 16" xfId="25896" xr:uid="{00000000-0005-0000-0000-00002D650000}"/>
    <cellStyle name="Total 9 2 2 4 2" xfId="25897" xr:uid="{00000000-0005-0000-0000-00002E650000}"/>
    <cellStyle name="Total 9 2 2 4 2 2" xfId="25898" xr:uid="{00000000-0005-0000-0000-00002F650000}"/>
    <cellStyle name="Total 9 2 2 4 3" xfId="25899" xr:uid="{00000000-0005-0000-0000-000030650000}"/>
    <cellStyle name="Total 9 2 2 4 3 2" xfId="25900" xr:uid="{00000000-0005-0000-0000-000031650000}"/>
    <cellStyle name="Total 9 2 2 4 4" xfId="25901" xr:uid="{00000000-0005-0000-0000-000032650000}"/>
    <cellStyle name="Total 9 2 2 4 4 2" xfId="25902" xr:uid="{00000000-0005-0000-0000-000033650000}"/>
    <cellStyle name="Total 9 2 2 4 5" xfId="25903" xr:uid="{00000000-0005-0000-0000-000034650000}"/>
    <cellStyle name="Total 9 2 2 4 5 2" xfId="25904" xr:uid="{00000000-0005-0000-0000-000035650000}"/>
    <cellStyle name="Total 9 2 2 4 6" xfId="25905" xr:uid="{00000000-0005-0000-0000-000036650000}"/>
    <cellStyle name="Total 9 2 2 4 6 2" xfId="25906" xr:uid="{00000000-0005-0000-0000-000037650000}"/>
    <cellStyle name="Total 9 2 2 4 7" xfId="25907" xr:uid="{00000000-0005-0000-0000-000038650000}"/>
    <cellStyle name="Total 9 2 2 4 7 2" xfId="25908" xr:uid="{00000000-0005-0000-0000-000039650000}"/>
    <cellStyle name="Total 9 2 2 4 8" xfId="25909" xr:uid="{00000000-0005-0000-0000-00003A650000}"/>
    <cellStyle name="Total 9 2 2 4 8 2" xfId="25910" xr:uid="{00000000-0005-0000-0000-00003B650000}"/>
    <cellStyle name="Total 9 2 2 4 9" xfId="25911" xr:uid="{00000000-0005-0000-0000-00003C650000}"/>
    <cellStyle name="Total 9 2 2 4 9 2" xfId="25912" xr:uid="{00000000-0005-0000-0000-00003D650000}"/>
    <cellStyle name="Total 9 2 2 5" xfId="25913" xr:uid="{00000000-0005-0000-0000-00003E650000}"/>
    <cellStyle name="Total 9 2 2 5 10" xfId="25914" xr:uid="{00000000-0005-0000-0000-00003F650000}"/>
    <cellStyle name="Total 9 2 2 5 10 2" xfId="25915" xr:uid="{00000000-0005-0000-0000-000040650000}"/>
    <cellStyle name="Total 9 2 2 5 11" xfId="25916" xr:uid="{00000000-0005-0000-0000-000041650000}"/>
    <cellStyle name="Total 9 2 2 5 11 2" xfId="25917" xr:uid="{00000000-0005-0000-0000-000042650000}"/>
    <cellStyle name="Total 9 2 2 5 12" xfId="25918" xr:uid="{00000000-0005-0000-0000-000043650000}"/>
    <cellStyle name="Total 9 2 2 5 12 2" xfId="25919" xr:uid="{00000000-0005-0000-0000-000044650000}"/>
    <cellStyle name="Total 9 2 2 5 13" xfId="25920" xr:uid="{00000000-0005-0000-0000-000045650000}"/>
    <cellStyle name="Total 9 2 2 5 13 2" xfId="25921" xr:uid="{00000000-0005-0000-0000-000046650000}"/>
    <cellStyle name="Total 9 2 2 5 14" xfId="25922" xr:uid="{00000000-0005-0000-0000-000047650000}"/>
    <cellStyle name="Total 9 2 2 5 14 2" xfId="25923" xr:uid="{00000000-0005-0000-0000-000048650000}"/>
    <cellStyle name="Total 9 2 2 5 15" xfId="25924" xr:uid="{00000000-0005-0000-0000-000049650000}"/>
    <cellStyle name="Total 9 2 2 5 15 2" xfId="25925" xr:uid="{00000000-0005-0000-0000-00004A650000}"/>
    <cellStyle name="Total 9 2 2 5 16" xfId="25926" xr:uid="{00000000-0005-0000-0000-00004B650000}"/>
    <cellStyle name="Total 9 2 2 5 2" xfId="25927" xr:uid="{00000000-0005-0000-0000-00004C650000}"/>
    <cellStyle name="Total 9 2 2 5 2 2" xfId="25928" xr:uid="{00000000-0005-0000-0000-00004D650000}"/>
    <cellStyle name="Total 9 2 2 5 3" xfId="25929" xr:uid="{00000000-0005-0000-0000-00004E650000}"/>
    <cellStyle name="Total 9 2 2 5 3 2" xfId="25930" xr:uid="{00000000-0005-0000-0000-00004F650000}"/>
    <cellStyle name="Total 9 2 2 5 4" xfId="25931" xr:uid="{00000000-0005-0000-0000-000050650000}"/>
    <cellStyle name="Total 9 2 2 5 4 2" xfId="25932" xr:uid="{00000000-0005-0000-0000-000051650000}"/>
    <cellStyle name="Total 9 2 2 5 5" xfId="25933" xr:uid="{00000000-0005-0000-0000-000052650000}"/>
    <cellStyle name="Total 9 2 2 5 5 2" xfId="25934" xr:uid="{00000000-0005-0000-0000-000053650000}"/>
    <cellStyle name="Total 9 2 2 5 6" xfId="25935" xr:uid="{00000000-0005-0000-0000-000054650000}"/>
    <cellStyle name="Total 9 2 2 5 6 2" xfId="25936" xr:uid="{00000000-0005-0000-0000-000055650000}"/>
    <cellStyle name="Total 9 2 2 5 7" xfId="25937" xr:uid="{00000000-0005-0000-0000-000056650000}"/>
    <cellStyle name="Total 9 2 2 5 7 2" xfId="25938" xr:uid="{00000000-0005-0000-0000-000057650000}"/>
    <cellStyle name="Total 9 2 2 5 8" xfId="25939" xr:uid="{00000000-0005-0000-0000-000058650000}"/>
    <cellStyle name="Total 9 2 2 5 8 2" xfId="25940" xr:uid="{00000000-0005-0000-0000-000059650000}"/>
    <cellStyle name="Total 9 2 2 5 9" xfId="25941" xr:uid="{00000000-0005-0000-0000-00005A650000}"/>
    <cellStyle name="Total 9 2 2 5 9 2" xfId="25942" xr:uid="{00000000-0005-0000-0000-00005B650000}"/>
    <cellStyle name="Total 9 2 2 6" xfId="25943" xr:uid="{00000000-0005-0000-0000-00005C650000}"/>
    <cellStyle name="Total 9 2 2 6 10" xfId="25944" xr:uid="{00000000-0005-0000-0000-00005D650000}"/>
    <cellStyle name="Total 9 2 2 6 10 2" xfId="25945" xr:uid="{00000000-0005-0000-0000-00005E650000}"/>
    <cellStyle name="Total 9 2 2 6 11" xfId="25946" xr:uid="{00000000-0005-0000-0000-00005F650000}"/>
    <cellStyle name="Total 9 2 2 6 11 2" xfId="25947" xr:uid="{00000000-0005-0000-0000-000060650000}"/>
    <cellStyle name="Total 9 2 2 6 12" xfId="25948" xr:uid="{00000000-0005-0000-0000-000061650000}"/>
    <cellStyle name="Total 9 2 2 6 12 2" xfId="25949" xr:uid="{00000000-0005-0000-0000-000062650000}"/>
    <cellStyle name="Total 9 2 2 6 13" xfId="25950" xr:uid="{00000000-0005-0000-0000-000063650000}"/>
    <cellStyle name="Total 9 2 2 6 13 2" xfId="25951" xr:uid="{00000000-0005-0000-0000-000064650000}"/>
    <cellStyle name="Total 9 2 2 6 14" xfId="25952" xr:uid="{00000000-0005-0000-0000-000065650000}"/>
    <cellStyle name="Total 9 2 2 6 14 2" xfId="25953" xr:uid="{00000000-0005-0000-0000-000066650000}"/>
    <cellStyle name="Total 9 2 2 6 15" xfId="25954" xr:uid="{00000000-0005-0000-0000-000067650000}"/>
    <cellStyle name="Total 9 2 2 6 2" xfId="25955" xr:uid="{00000000-0005-0000-0000-000068650000}"/>
    <cellStyle name="Total 9 2 2 6 2 2" xfId="25956" xr:uid="{00000000-0005-0000-0000-000069650000}"/>
    <cellStyle name="Total 9 2 2 6 3" xfId="25957" xr:uid="{00000000-0005-0000-0000-00006A650000}"/>
    <cellStyle name="Total 9 2 2 6 3 2" xfId="25958" xr:uid="{00000000-0005-0000-0000-00006B650000}"/>
    <cellStyle name="Total 9 2 2 6 4" xfId="25959" xr:uid="{00000000-0005-0000-0000-00006C650000}"/>
    <cellStyle name="Total 9 2 2 6 4 2" xfId="25960" xr:uid="{00000000-0005-0000-0000-00006D650000}"/>
    <cellStyle name="Total 9 2 2 6 5" xfId="25961" xr:uid="{00000000-0005-0000-0000-00006E650000}"/>
    <cellStyle name="Total 9 2 2 6 5 2" xfId="25962" xr:uid="{00000000-0005-0000-0000-00006F650000}"/>
    <cellStyle name="Total 9 2 2 6 6" xfId="25963" xr:uid="{00000000-0005-0000-0000-000070650000}"/>
    <cellStyle name="Total 9 2 2 6 6 2" xfId="25964" xr:uid="{00000000-0005-0000-0000-000071650000}"/>
    <cellStyle name="Total 9 2 2 6 7" xfId="25965" xr:uid="{00000000-0005-0000-0000-000072650000}"/>
    <cellStyle name="Total 9 2 2 6 7 2" xfId="25966" xr:uid="{00000000-0005-0000-0000-000073650000}"/>
    <cellStyle name="Total 9 2 2 6 8" xfId="25967" xr:uid="{00000000-0005-0000-0000-000074650000}"/>
    <cellStyle name="Total 9 2 2 6 8 2" xfId="25968" xr:uid="{00000000-0005-0000-0000-000075650000}"/>
    <cellStyle name="Total 9 2 2 6 9" xfId="25969" xr:uid="{00000000-0005-0000-0000-000076650000}"/>
    <cellStyle name="Total 9 2 2 6 9 2" xfId="25970" xr:uid="{00000000-0005-0000-0000-000077650000}"/>
    <cellStyle name="Total 9 2 2 7" xfId="25971" xr:uid="{00000000-0005-0000-0000-000078650000}"/>
    <cellStyle name="Total 9 2 2 7 2" xfId="25972" xr:uid="{00000000-0005-0000-0000-000079650000}"/>
    <cellStyle name="Total 9 2 2 8" xfId="25973" xr:uid="{00000000-0005-0000-0000-00007A650000}"/>
    <cellStyle name="Total 9 2 2 8 2" xfId="25974" xr:uid="{00000000-0005-0000-0000-00007B650000}"/>
    <cellStyle name="Total 9 2 2 9" xfId="25975" xr:uid="{00000000-0005-0000-0000-00007C650000}"/>
    <cellStyle name="Total 9 2 2 9 2" xfId="25976" xr:uid="{00000000-0005-0000-0000-00007D650000}"/>
    <cellStyle name="Total 9 2 20" xfId="25977" xr:uid="{00000000-0005-0000-0000-00007E650000}"/>
    <cellStyle name="Total 9 2 20 2" xfId="25978" xr:uid="{00000000-0005-0000-0000-00007F650000}"/>
    <cellStyle name="Total 9 2 21" xfId="25979" xr:uid="{00000000-0005-0000-0000-000080650000}"/>
    <cellStyle name="Total 9 2 21 2" xfId="25980" xr:uid="{00000000-0005-0000-0000-000081650000}"/>
    <cellStyle name="Total 9 2 22" xfId="25981" xr:uid="{00000000-0005-0000-0000-000082650000}"/>
    <cellStyle name="Total 9 2 22 2" xfId="25982" xr:uid="{00000000-0005-0000-0000-000083650000}"/>
    <cellStyle name="Total 9 2 23" xfId="25983" xr:uid="{00000000-0005-0000-0000-000084650000}"/>
    <cellStyle name="Total 9 2 23 2" xfId="25984" xr:uid="{00000000-0005-0000-0000-000085650000}"/>
    <cellStyle name="Total 9 2 24" xfId="25985" xr:uid="{00000000-0005-0000-0000-000086650000}"/>
    <cellStyle name="Total 9 2 24 2" xfId="25986" xr:uid="{00000000-0005-0000-0000-000087650000}"/>
    <cellStyle name="Total 9 2 25" xfId="25987" xr:uid="{00000000-0005-0000-0000-000088650000}"/>
    <cellStyle name="Total 9 2 25 2" xfId="25988" xr:uid="{00000000-0005-0000-0000-000089650000}"/>
    <cellStyle name="Total 9 2 26" xfId="25989" xr:uid="{00000000-0005-0000-0000-00008A650000}"/>
    <cellStyle name="Total 9 2 26 2" xfId="25990" xr:uid="{00000000-0005-0000-0000-00008B650000}"/>
    <cellStyle name="Total 9 2 27" xfId="25991" xr:uid="{00000000-0005-0000-0000-00008C650000}"/>
    <cellStyle name="Total 9 2 3" xfId="25992" xr:uid="{00000000-0005-0000-0000-00008D650000}"/>
    <cellStyle name="Total 9 2 3 10" xfId="25993" xr:uid="{00000000-0005-0000-0000-00008E650000}"/>
    <cellStyle name="Total 9 2 3 10 2" xfId="25994" xr:uid="{00000000-0005-0000-0000-00008F650000}"/>
    <cellStyle name="Total 9 2 3 11" xfId="25995" xr:uid="{00000000-0005-0000-0000-000090650000}"/>
    <cellStyle name="Total 9 2 3 11 2" xfId="25996" xr:uid="{00000000-0005-0000-0000-000091650000}"/>
    <cellStyle name="Total 9 2 3 12" xfId="25997" xr:uid="{00000000-0005-0000-0000-000092650000}"/>
    <cellStyle name="Total 9 2 3 12 2" xfId="25998" xr:uid="{00000000-0005-0000-0000-000093650000}"/>
    <cellStyle name="Total 9 2 3 13" xfId="25999" xr:uid="{00000000-0005-0000-0000-000094650000}"/>
    <cellStyle name="Total 9 2 3 13 2" xfId="26000" xr:uid="{00000000-0005-0000-0000-000095650000}"/>
    <cellStyle name="Total 9 2 3 14" xfId="26001" xr:uid="{00000000-0005-0000-0000-000096650000}"/>
    <cellStyle name="Total 9 2 3 14 2" xfId="26002" xr:uid="{00000000-0005-0000-0000-000097650000}"/>
    <cellStyle name="Total 9 2 3 15" xfId="26003" xr:uid="{00000000-0005-0000-0000-000098650000}"/>
    <cellStyle name="Total 9 2 3 15 2" xfId="26004" xr:uid="{00000000-0005-0000-0000-000099650000}"/>
    <cellStyle name="Total 9 2 3 16" xfId="26005" xr:uid="{00000000-0005-0000-0000-00009A650000}"/>
    <cellStyle name="Total 9 2 3 16 2" xfId="26006" xr:uid="{00000000-0005-0000-0000-00009B650000}"/>
    <cellStyle name="Total 9 2 3 17" xfId="26007" xr:uid="{00000000-0005-0000-0000-00009C650000}"/>
    <cellStyle name="Total 9 2 3 17 2" xfId="26008" xr:uid="{00000000-0005-0000-0000-00009D650000}"/>
    <cellStyle name="Total 9 2 3 18" xfId="26009" xr:uid="{00000000-0005-0000-0000-00009E650000}"/>
    <cellStyle name="Total 9 2 3 18 2" xfId="26010" xr:uid="{00000000-0005-0000-0000-00009F650000}"/>
    <cellStyle name="Total 9 2 3 19" xfId="26011" xr:uid="{00000000-0005-0000-0000-0000A0650000}"/>
    <cellStyle name="Total 9 2 3 19 2" xfId="26012" xr:uid="{00000000-0005-0000-0000-0000A1650000}"/>
    <cellStyle name="Total 9 2 3 2" xfId="26013" xr:uid="{00000000-0005-0000-0000-0000A2650000}"/>
    <cellStyle name="Total 9 2 3 2 10" xfId="26014" xr:uid="{00000000-0005-0000-0000-0000A3650000}"/>
    <cellStyle name="Total 9 2 3 2 10 2" xfId="26015" xr:uid="{00000000-0005-0000-0000-0000A4650000}"/>
    <cellStyle name="Total 9 2 3 2 11" xfId="26016" xr:uid="{00000000-0005-0000-0000-0000A5650000}"/>
    <cellStyle name="Total 9 2 3 2 11 2" xfId="26017" xr:uid="{00000000-0005-0000-0000-0000A6650000}"/>
    <cellStyle name="Total 9 2 3 2 12" xfId="26018" xr:uid="{00000000-0005-0000-0000-0000A7650000}"/>
    <cellStyle name="Total 9 2 3 2 12 2" xfId="26019" xr:uid="{00000000-0005-0000-0000-0000A8650000}"/>
    <cellStyle name="Total 9 2 3 2 13" xfId="26020" xr:uid="{00000000-0005-0000-0000-0000A9650000}"/>
    <cellStyle name="Total 9 2 3 2 13 2" xfId="26021" xr:uid="{00000000-0005-0000-0000-0000AA650000}"/>
    <cellStyle name="Total 9 2 3 2 14" xfId="26022" xr:uid="{00000000-0005-0000-0000-0000AB650000}"/>
    <cellStyle name="Total 9 2 3 2 14 2" xfId="26023" xr:uid="{00000000-0005-0000-0000-0000AC650000}"/>
    <cellStyle name="Total 9 2 3 2 15" xfId="26024" xr:uid="{00000000-0005-0000-0000-0000AD650000}"/>
    <cellStyle name="Total 9 2 3 2 15 2" xfId="26025" xr:uid="{00000000-0005-0000-0000-0000AE650000}"/>
    <cellStyle name="Total 9 2 3 2 16" xfId="26026" xr:uid="{00000000-0005-0000-0000-0000AF650000}"/>
    <cellStyle name="Total 9 2 3 2 16 2" xfId="26027" xr:uid="{00000000-0005-0000-0000-0000B0650000}"/>
    <cellStyle name="Total 9 2 3 2 17" xfId="26028" xr:uid="{00000000-0005-0000-0000-0000B1650000}"/>
    <cellStyle name="Total 9 2 3 2 17 2" xfId="26029" xr:uid="{00000000-0005-0000-0000-0000B2650000}"/>
    <cellStyle name="Total 9 2 3 2 18" xfId="26030" xr:uid="{00000000-0005-0000-0000-0000B3650000}"/>
    <cellStyle name="Total 9 2 3 2 18 2" xfId="26031" xr:uid="{00000000-0005-0000-0000-0000B4650000}"/>
    <cellStyle name="Total 9 2 3 2 19" xfId="26032" xr:uid="{00000000-0005-0000-0000-0000B5650000}"/>
    <cellStyle name="Total 9 2 3 2 2" xfId="26033" xr:uid="{00000000-0005-0000-0000-0000B6650000}"/>
    <cellStyle name="Total 9 2 3 2 2 2" xfId="26034" xr:uid="{00000000-0005-0000-0000-0000B7650000}"/>
    <cellStyle name="Total 9 2 3 2 3" xfId="26035" xr:uid="{00000000-0005-0000-0000-0000B8650000}"/>
    <cellStyle name="Total 9 2 3 2 3 2" xfId="26036" xr:uid="{00000000-0005-0000-0000-0000B9650000}"/>
    <cellStyle name="Total 9 2 3 2 4" xfId="26037" xr:uid="{00000000-0005-0000-0000-0000BA650000}"/>
    <cellStyle name="Total 9 2 3 2 4 2" xfId="26038" xr:uid="{00000000-0005-0000-0000-0000BB650000}"/>
    <cellStyle name="Total 9 2 3 2 5" xfId="26039" xr:uid="{00000000-0005-0000-0000-0000BC650000}"/>
    <cellStyle name="Total 9 2 3 2 5 2" xfId="26040" xr:uid="{00000000-0005-0000-0000-0000BD650000}"/>
    <cellStyle name="Total 9 2 3 2 6" xfId="26041" xr:uid="{00000000-0005-0000-0000-0000BE650000}"/>
    <cellStyle name="Total 9 2 3 2 6 2" xfId="26042" xr:uid="{00000000-0005-0000-0000-0000BF650000}"/>
    <cellStyle name="Total 9 2 3 2 7" xfId="26043" xr:uid="{00000000-0005-0000-0000-0000C0650000}"/>
    <cellStyle name="Total 9 2 3 2 7 2" xfId="26044" xr:uid="{00000000-0005-0000-0000-0000C1650000}"/>
    <cellStyle name="Total 9 2 3 2 8" xfId="26045" xr:uid="{00000000-0005-0000-0000-0000C2650000}"/>
    <cellStyle name="Total 9 2 3 2 8 2" xfId="26046" xr:uid="{00000000-0005-0000-0000-0000C3650000}"/>
    <cellStyle name="Total 9 2 3 2 9" xfId="26047" xr:uid="{00000000-0005-0000-0000-0000C4650000}"/>
    <cellStyle name="Total 9 2 3 2 9 2" xfId="26048" xr:uid="{00000000-0005-0000-0000-0000C5650000}"/>
    <cellStyle name="Total 9 2 3 20" xfId="26049" xr:uid="{00000000-0005-0000-0000-0000C6650000}"/>
    <cellStyle name="Total 9 2 3 3" xfId="26050" xr:uid="{00000000-0005-0000-0000-0000C7650000}"/>
    <cellStyle name="Total 9 2 3 3 10" xfId="26051" xr:uid="{00000000-0005-0000-0000-0000C8650000}"/>
    <cellStyle name="Total 9 2 3 3 10 2" xfId="26052" xr:uid="{00000000-0005-0000-0000-0000C9650000}"/>
    <cellStyle name="Total 9 2 3 3 11" xfId="26053" xr:uid="{00000000-0005-0000-0000-0000CA650000}"/>
    <cellStyle name="Total 9 2 3 3 11 2" xfId="26054" xr:uid="{00000000-0005-0000-0000-0000CB650000}"/>
    <cellStyle name="Total 9 2 3 3 12" xfId="26055" xr:uid="{00000000-0005-0000-0000-0000CC650000}"/>
    <cellStyle name="Total 9 2 3 3 12 2" xfId="26056" xr:uid="{00000000-0005-0000-0000-0000CD650000}"/>
    <cellStyle name="Total 9 2 3 3 13" xfId="26057" xr:uid="{00000000-0005-0000-0000-0000CE650000}"/>
    <cellStyle name="Total 9 2 3 3 13 2" xfId="26058" xr:uid="{00000000-0005-0000-0000-0000CF650000}"/>
    <cellStyle name="Total 9 2 3 3 14" xfId="26059" xr:uid="{00000000-0005-0000-0000-0000D0650000}"/>
    <cellStyle name="Total 9 2 3 3 14 2" xfId="26060" xr:uid="{00000000-0005-0000-0000-0000D1650000}"/>
    <cellStyle name="Total 9 2 3 3 15" xfId="26061" xr:uid="{00000000-0005-0000-0000-0000D2650000}"/>
    <cellStyle name="Total 9 2 3 3 15 2" xfId="26062" xr:uid="{00000000-0005-0000-0000-0000D3650000}"/>
    <cellStyle name="Total 9 2 3 3 16" xfId="26063" xr:uid="{00000000-0005-0000-0000-0000D4650000}"/>
    <cellStyle name="Total 9 2 3 3 16 2" xfId="26064" xr:uid="{00000000-0005-0000-0000-0000D5650000}"/>
    <cellStyle name="Total 9 2 3 3 17" xfId="26065" xr:uid="{00000000-0005-0000-0000-0000D6650000}"/>
    <cellStyle name="Total 9 2 3 3 17 2" xfId="26066" xr:uid="{00000000-0005-0000-0000-0000D7650000}"/>
    <cellStyle name="Total 9 2 3 3 18" xfId="26067" xr:uid="{00000000-0005-0000-0000-0000D8650000}"/>
    <cellStyle name="Total 9 2 3 3 18 2" xfId="26068" xr:uid="{00000000-0005-0000-0000-0000D9650000}"/>
    <cellStyle name="Total 9 2 3 3 19" xfId="26069" xr:uid="{00000000-0005-0000-0000-0000DA650000}"/>
    <cellStyle name="Total 9 2 3 3 2" xfId="26070" xr:uid="{00000000-0005-0000-0000-0000DB650000}"/>
    <cellStyle name="Total 9 2 3 3 2 2" xfId="26071" xr:uid="{00000000-0005-0000-0000-0000DC650000}"/>
    <cellStyle name="Total 9 2 3 3 3" xfId="26072" xr:uid="{00000000-0005-0000-0000-0000DD650000}"/>
    <cellStyle name="Total 9 2 3 3 3 2" xfId="26073" xr:uid="{00000000-0005-0000-0000-0000DE650000}"/>
    <cellStyle name="Total 9 2 3 3 4" xfId="26074" xr:uid="{00000000-0005-0000-0000-0000DF650000}"/>
    <cellStyle name="Total 9 2 3 3 4 2" xfId="26075" xr:uid="{00000000-0005-0000-0000-0000E0650000}"/>
    <cellStyle name="Total 9 2 3 3 5" xfId="26076" xr:uid="{00000000-0005-0000-0000-0000E1650000}"/>
    <cellStyle name="Total 9 2 3 3 5 2" xfId="26077" xr:uid="{00000000-0005-0000-0000-0000E2650000}"/>
    <cellStyle name="Total 9 2 3 3 6" xfId="26078" xr:uid="{00000000-0005-0000-0000-0000E3650000}"/>
    <cellStyle name="Total 9 2 3 3 6 2" xfId="26079" xr:uid="{00000000-0005-0000-0000-0000E4650000}"/>
    <cellStyle name="Total 9 2 3 3 7" xfId="26080" xr:uid="{00000000-0005-0000-0000-0000E5650000}"/>
    <cellStyle name="Total 9 2 3 3 7 2" xfId="26081" xr:uid="{00000000-0005-0000-0000-0000E6650000}"/>
    <cellStyle name="Total 9 2 3 3 8" xfId="26082" xr:uid="{00000000-0005-0000-0000-0000E7650000}"/>
    <cellStyle name="Total 9 2 3 3 8 2" xfId="26083" xr:uid="{00000000-0005-0000-0000-0000E8650000}"/>
    <cellStyle name="Total 9 2 3 3 9" xfId="26084" xr:uid="{00000000-0005-0000-0000-0000E9650000}"/>
    <cellStyle name="Total 9 2 3 3 9 2" xfId="26085" xr:uid="{00000000-0005-0000-0000-0000EA650000}"/>
    <cellStyle name="Total 9 2 3 4" xfId="26086" xr:uid="{00000000-0005-0000-0000-0000EB650000}"/>
    <cellStyle name="Total 9 2 3 4 10" xfId="26087" xr:uid="{00000000-0005-0000-0000-0000EC650000}"/>
    <cellStyle name="Total 9 2 3 4 10 2" xfId="26088" xr:uid="{00000000-0005-0000-0000-0000ED650000}"/>
    <cellStyle name="Total 9 2 3 4 11" xfId="26089" xr:uid="{00000000-0005-0000-0000-0000EE650000}"/>
    <cellStyle name="Total 9 2 3 4 11 2" xfId="26090" xr:uid="{00000000-0005-0000-0000-0000EF650000}"/>
    <cellStyle name="Total 9 2 3 4 12" xfId="26091" xr:uid="{00000000-0005-0000-0000-0000F0650000}"/>
    <cellStyle name="Total 9 2 3 4 12 2" xfId="26092" xr:uid="{00000000-0005-0000-0000-0000F1650000}"/>
    <cellStyle name="Total 9 2 3 4 13" xfId="26093" xr:uid="{00000000-0005-0000-0000-0000F2650000}"/>
    <cellStyle name="Total 9 2 3 4 13 2" xfId="26094" xr:uid="{00000000-0005-0000-0000-0000F3650000}"/>
    <cellStyle name="Total 9 2 3 4 14" xfId="26095" xr:uid="{00000000-0005-0000-0000-0000F4650000}"/>
    <cellStyle name="Total 9 2 3 4 14 2" xfId="26096" xr:uid="{00000000-0005-0000-0000-0000F5650000}"/>
    <cellStyle name="Total 9 2 3 4 15" xfId="26097" xr:uid="{00000000-0005-0000-0000-0000F6650000}"/>
    <cellStyle name="Total 9 2 3 4 15 2" xfId="26098" xr:uid="{00000000-0005-0000-0000-0000F7650000}"/>
    <cellStyle name="Total 9 2 3 4 16" xfId="26099" xr:uid="{00000000-0005-0000-0000-0000F8650000}"/>
    <cellStyle name="Total 9 2 3 4 2" xfId="26100" xr:uid="{00000000-0005-0000-0000-0000F9650000}"/>
    <cellStyle name="Total 9 2 3 4 2 2" xfId="26101" xr:uid="{00000000-0005-0000-0000-0000FA650000}"/>
    <cellStyle name="Total 9 2 3 4 3" xfId="26102" xr:uid="{00000000-0005-0000-0000-0000FB650000}"/>
    <cellStyle name="Total 9 2 3 4 3 2" xfId="26103" xr:uid="{00000000-0005-0000-0000-0000FC650000}"/>
    <cellStyle name="Total 9 2 3 4 4" xfId="26104" xr:uid="{00000000-0005-0000-0000-0000FD650000}"/>
    <cellStyle name="Total 9 2 3 4 4 2" xfId="26105" xr:uid="{00000000-0005-0000-0000-0000FE650000}"/>
    <cellStyle name="Total 9 2 3 4 5" xfId="26106" xr:uid="{00000000-0005-0000-0000-0000FF650000}"/>
    <cellStyle name="Total 9 2 3 4 5 2" xfId="26107" xr:uid="{00000000-0005-0000-0000-000000660000}"/>
    <cellStyle name="Total 9 2 3 4 6" xfId="26108" xr:uid="{00000000-0005-0000-0000-000001660000}"/>
    <cellStyle name="Total 9 2 3 4 6 2" xfId="26109" xr:uid="{00000000-0005-0000-0000-000002660000}"/>
    <cellStyle name="Total 9 2 3 4 7" xfId="26110" xr:uid="{00000000-0005-0000-0000-000003660000}"/>
    <cellStyle name="Total 9 2 3 4 7 2" xfId="26111" xr:uid="{00000000-0005-0000-0000-000004660000}"/>
    <cellStyle name="Total 9 2 3 4 8" xfId="26112" xr:uid="{00000000-0005-0000-0000-000005660000}"/>
    <cellStyle name="Total 9 2 3 4 8 2" xfId="26113" xr:uid="{00000000-0005-0000-0000-000006660000}"/>
    <cellStyle name="Total 9 2 3 4 9" xfId="26114" xr:uid="{00000000-0005-0000-0000-000007660000}"/>
    <cellStyle name="Total 9 2 3 4 9 2" xfId="26115" xr:uid="{00000000-0005-0000-0000-000008660000}"/>
    <cellStyle name="Total 9 2 3 5" xfId="26116" xr:uid="{00000000-0005-0000-0000-000009660000}"/>
    <cellStyle name="Total 9 2 3 5 10" xfId="26117" xr:uid="{00000000-0005-0000-0000-00000A660000}"/>
    <cellStyle name="Total 9 2 3 5 10 2" xfId="26118" xr:uid="{00000000-0005-0000-0000-00000B660000}"/>
    <cellStyle name="Total 9 2 3 5 11" xfId="26119" xr:uid="{00000000-0005-0000-0000-00000C660000}"/>
    <cellStyle name="Total 9 2 3 5 11 2" xfId="26120" xr:uid="{00000000-0005-0000-0000-00000D660000}"/>
    <cellStyle name="Total 9 2 3 5 12" xfId="26121" xr:uid="{00000000-0005-0000-0000-00000E660000}"/>
    <cellStyle name="Total 9 2 3 5 12 2" xfId="26122" xr:uid="{00000000-0005-0000-0000-00000F660000}"/>
    <cellStyle name="Total 9 2 3 5 13" xfId="26123" xr:uid="{00000000-0005-0000-0000-000010660000}"/>
    <cellStyle name="Total 9 2 3 5 13 2" xfId="26124" xr:uid="{00000000-0005-0000-0000-000011660000}"/>
    <cellStyle name="Total 9 2 3 5 14" xfId="26125" xr:uid="{00000000-0005-0000-0000-000012660000}"/>
    <cellStyle name="Total 9 2 3 5 14 2" xfId="26126" xr:uid="{00000000-0005-0000-0000-000013660000}"/>
    <cellStyle name="Total 9 2 3 5 15" xfId="26127" xr:uid="{00000000-0005-0000-0000-000014660000}"/>
    <cellStyle name="Total 9 2 3 5 15 2" xfId="26128" xr:uid="{00000000-0005-0000-0000-000015660000}"/>
    <cellStyle name="Total 9 2 3 5 16" xfId="26129" xr:uid="{00000000-0005-0000-0000-000016660000}"/>
    <cellStyle name="Total 9 2 3 5 2" xfId="26130" xr:uid="{00000000-0005-0000-0000-000017660000}"/>
    <cellStyle name="Total 9 2 3 5 2 2" xfId="26131" xr:uid="{00000000-0005-0000-0000-000018660000}"/>
    <cellStyle name="Total 9 2 3 5 3" xfId="26132" xr:uid="{00000000-0005-0000-0000-000019660000}"/>
    <cellStyle name="Total 9 2 3 5 3 2" xfId="26133" xr:uid="{00000000-0005-0000-0000-00001A660000}"/>
    <cellStyle name="Total 9 2 3 5 4" xfId="26134" xr:uid="{00000000-0005-0000-0000-00001B660000}"/>
    <cellStyle name="Total 9 2 3 5 4 2" xfId="26135" xr:uid="{00000000-0005-0000-0000-00001C660000}"/>
    <cellStyle name="Total 9 2 3 5 5" xfId="26136" xr:uid="{00000000-0005-0000-0000-00001D660000}"/>
    <cellStyle name="Total 9 2 3 5 5 2" xfId="26137" xr:uid="{00000000-0005-0000-0000-00001E660000}"/>
    <cellStyle name="Total 9 2 3 5 6" xfId="26138" xr:uid="{00000000-0005-0000-0000-00001F660000}"/>
    <cellStyle name="Total 9 2 3 5 6 2" xfId="26139" xr:uid="{00000000-0005-0000-0000-000020660000}"/>
    <cellStyle name="Total 9 2 3 5 7" xfId="26140" xr:uid="{00000000-0005-0000-0000-000021660000}"/>
    <cellStyle name="Total 9 2 3 5 7 2" xfId="26141" xr:uid="{00000000-0005-0000-0000-000022660000}"/>
    <cellStyle name="Total 9 2 3 5 8" xfId="26142" xr:uid="{00000000-0005-0000-0000-000023660000}"/>
    <cellStyle name="Total 9 2 3 5 8 2" xfId="26143" xr:uid="{00000000-0005-0000-0000-000024660000}"/>
    <cellStyle name="Total 9 2 3 5 9" xfId="26144" xr:uid="{00000000-0005-0000-0000-000025660000}"/>
    <cellStyle name="Total 9 2 3 5 9 2" xfId="26145" xr:uid="{00000000-0005-0000-0000-000026660000}"/>
    <cellStyle name="Total 9 2 3 6" xfId="26146" xr:uid="{00000000-0005-0000-0000-000027660000}"/>
    <cellStyle name="Total 9 2 3 6 10" xfId="26147" xr:uid="{00000000-0005-0000-0000-000028660000}"/>
    <cellStyle name="Total 9 2 3 6 10 2" xfId="26148" xr:uid="{00000000-0005-0000-0000-000029660000}"/>
    <cellStyle name="Total 9 2 3 6 11" xfId="26149" xr:uid="{00000000-0005-0000-0000-00002A660000}"/>
    <cellStyle name="Total 9 2 3 6 11 2" xfId="26150" xr:uid="{00000000-0005-0000-0000-00002B660000}"/>
    <cellStyle name="Total 9 2 3 6 12" xfId="26151" xr:uid="{00000000-0005-0000-0000-00002C660000}"/>
    <cellStyle name="Total 9 2 3 6 12 2" xfId="26152" xr:uid="{00000000-0005-0000-0000-00002D660000}"/>
    <cellStyle name="Total 9 2 3 6 13" xfId="26153" xr:uid="{00000000-0005-0000-0000-00002E660000}"/>
    <cellStyle name="Total 9 2 3 6 13 2" xfId="26154" xr:uid="{00000000-0005-0000-0000-00002F660000}"/>
    <cellStyle name="Total 9 2 3 6 14" xfId="26155" xr:uid="{00000000-0005-0000-0000-000030660000}"/>
    <cellStyle name="Total 9 2 3 6 14 2" xfId="26156" xr:uid="{00000000-0005-0000-0000-000031660000}"/>
    <cellStyle name="Total 9 2 3 6 15" xfId="26157" xr:uid="{00000000-0005-0000-0000-000032660000}"/>
    <cellStyle name="Total 9 2 3 6 2" xfId="26158" xr:uid="{00000000-0005-0000-0000-000033660000}"/>
    <cellStyle name="Total 9 2 3 6 2 2" xfId="26159" xr:uid="{00000000-0005-0000-0000-000034660000}"/>
    <cellStyle name="Total 9 2 3 6 3" xfId="26160" xr:uid="{00000000-0005-0000-0000-000035660000}"/>
    <cellStyle name="Total 9 2 3 6 3 2" xfId="26161" xr:uid="{00000000-0005-0000-0000-000036660000}"/>
    <cellStyle name="Total 9 2 3 6 4" xfId="26162" xr:uid="{00000000-0005-0000-0000-000037660000}"/>
    <cellStyle name="Total 9 2 3 6 4 2" xfId="26163" xr:uid="{00000000-0005-0000-0000-000038660000}"/>
    <cellStyle name="Total 9 2 3 6 5" xfId="26164" xr:uid="{00000000-0005-0000-0000-000039660000}"/>
    <cellStyle name="Total 9 2 3 6 5 2" xfId="26165" xr:uid="{00000000-0005-0000-0000-00003A660000}"/>
    <cellStyle name="Total 9 2 3 6 6" xfId="26166" xr:uid="{00000000-0005-0000-0000-00003B660000}"/>
    <cellStyle name="Total 9 2 3 6 6 2" xfId="26167" xr:uid="{00000000-0005-0000-0000-00003C660000}"/>
    <cellStyle name="Total 9 2 3 6 7" xfId="26168" xr:uid="{00000000-0005-0000-0000-00003D660000}"/>
    <cellStyle name="Total 9 2 3 6 7 2" xfId="26169" xr:uid="{00000000-0005-0000-0000-00003E660000}"/>
    <cellStyle name="Total 9 2 3 6 8" xfId="26170" xr:uid="{00000000-0005-0000-0000-00003F660000}"/>
    <cellStyle name="Total 9 2 3 6 8 2" xfId="26171" xr:uid="{00000000-0005-0000-0000-000040660000}"/>
    <cellStyle name="Total 9 2 3 6 9" xfId="26172" xr:uid="{00000000-0005-0000-0000-000041660000}"/>
    <cellStyle name="Total 9 2 3 6 9 2" xfId="26173" xr:uid="{00000000-0005-0000-0000-000042660000}"/>
    <cellStyle name="Total 9 2 3 7" xfId="26174" xr:uid="{00000000-0005-0000-0000-000043660000}"/>
    <cellStyle name="Total 9 2 3 7 2" xfId="26175" xr:uid="{00000000-0005-0000-0000-000044660000}"/>
    <cellStyle name="Total 9 2 3 8" xfId="26176" xr:uid="{00000000-0005-0000-0000-000045660000}"/>
    <cellStyle name="Total 9 2 3 8 2" xfId="26177" xr:uid="{00000000-0005-0000-0000-000046660000}"/>
    <cellStyle name="Total 9 2 3 9" xfId="26178" xr:uid="{00000000-0005-0000-0000-000047660000}"/>
    <cellStyle name="Total 9 2 3 9 2" xfId="26179" xr:uid="{00000000-0005-0000-0000-000048660000}"/>
    <cellStyle name="Total 9 2 4" xfId="26180" xr:uid="{00000000-0005-0000-0000-000049660000}"/>
    <cellStyle name="Total 9 2 4 10" xfId="26181" xr:uid="{00000000-0005-0000-0000-00004A660000}"/>
    <cellStyle name="Total 9 2 4 10 2" xfId="26182" xr:uid="{00000000-0005-0000-0000-00004B660000}"/>
    <cellStyle name="Total 9 2 4 11" xfId="26183" xr:uid="{00000000-0005-0000-0000-00004C660000}"/>
    <cellStyle name="Total 9 2 4 11 2" xfId="26184" xr:uid="{00000000-0005-0000-0000-00004D660000}"/>
    <cellStyle name="Total 9 2 4 12" xfId="26185" xr:uid="{00000000-0005-0000-0000-00004E660000}"/>
    <cellStyle name="Total 9 2 4 12 2" xfId="26186" xr:uid="{00000000-0005-0000-0000-00004F660000}"/>
    <cellStyle name="Total 9 2 4 13" xfId="26187" xr:uid="{00000000-0005-0000-0000-000050660000}"/>
    <cellStyle name="Total 9 2 4 13 2" xfId="26188" xr:uid="{00000000-0005-0000-0000-000051660000}"/>
    <cellStyle name="Total 9 2 4 14" xfId="26189" xr:uid="{00000000-0005-0000-0000-000052660000}"/>
    <cellStyle name="Total 9 2 4 14 2" xfId="26190" xr:uid="{00000000-0005-0000-0000-000053660000}"/>
    <cellStyle name="Total 9 2 4 15" xfId="26191" xr:uid="{00000000-0005-0000-0000-000054660000}"/>
    <cellStyle name="Total 9 2 4 15 2" xfId="26192" xr:uid="{00000000-0005-0000-0000-000055660000}"/>
    <cellStyle name="Total 9 2 4 16" xfId="26193" xr:uid="{00000000-0005-0000-0000-000056660000}"/>
    <cellStyle name="Total 9 2 4 16 2" xfId="26194" xr:uid="{00000000-0005-0000-0000-000057660000}"/>
    <cellStyle name="Total 9 2 4 17" xfId="26195" xr:uid="{00000000-0005-0000-0000-000058660000}"/>
    <cellStyle name="Total 9 2 4 17 2" xfId="26196" xr:uid="{00000000-0005-0000-0000-000059660000}"/>
    <cellStyle name="Total 9 2 4 18" xfId="26197" xr:uid="{00000000-0005-0000-0000-00005A660000}"/>
    <cellStyle name="Total 9 2 4 18 2" xfId="26198" xr:uid="{00000000-0005-0000-0000-00005B660000}"/>
    <cellStyle name="Total 9 2 4 19" xfId="26199" xr:uid="{00000000-0005-0000-0000-00005C660000}"/>
    <cellStyle name="Total 9 2 4 19 2" xfId="26200" xr:uid="{00000000-0005-0000-0000-00005D660000}"/>
    <cellStyle name="Total 9 2 4 2" xfId="26201" xr:uid="{00000000-0005-0000-0000-00005E660000}"/>
    <cellStyle name="Total 9 2 4 2 10" xfId="26202" xr:uid="{00000000-0005-0000-0000-00005F660000}"/>
    <cellStyle name="Total 9 2 4 2 10 2" xfId="26203" xr:uid="{00000000-0005-0000-0000-000060660000}"/>
    <cellStyle name="Total 9 2 4 2 11" xfId="26204" xr:uid="{00000000-0005-0000-0000-000061660000}"/>
    <cellStyle name="Total 9 2 4 2 11 2" xfId="26205" xr:uid="{00000000-0005-0000-0000-000062660000}"/>
    <cellStyle name="Total 9 2 4 2 12" xfId="26206" xr:uid="{00000000-0005-0000-0000-000063660000}"/>
    <cellStyle name="Total 9 2 4 2 12 2" xfId="26207" xr:uid="{00000000-0005-0000-0000-000064660000}"/>
    <cellStyle name="Total 9 2 4 2 13" xfId="26208" xr:uid="{00000000-0005-0000-0000-000065660000}"/>
    <cellStyle name="Total 9 2 4 2 13 2" xfId="26209" xr:uid="{00000000-0005-0000-0000-000066660000}"/>
    <cellStyle name="Total 9 2 4 2 14" xfId="26210" xr:uid="{00000000-0005-0000-0000-000067660000}"/>
    <cellStyle name="Total 9 2 4 2 14 2" xfId="26211" xr:uid="{00000000-0005-0000-0000-000068660000}"/>
    <cellStyle name="Total 9 2 4 2 15" xfId="26212" xr:uid="{00000000-0005-0000-0000-000069660000}"/>
    <cellStyle name="Total 9 2 4 2 15 2" xfId="26213" xr:uid="{00000000-0005-0000-0000-00006A660000}"/>
    <cellStyle name="Total 9 2 4 2 16" xfId="26214" xr:uid="{00000000-0005-0000-0000-00006B660000}"/>
    <cellStyle name="Total 9 2 4 2 16 2" xfId="26215" xr:uid="{00000000-0005-0000-0000-00006C660000}"/>
    <cellStyle name="Total 9 2 4 2 17" xfId="26216" xr:uid="{00000000-0005-0000-0000-00006D660000}"/>
    <cellStyle name="Total 9 2 4 2 17 2" xfId="26217" xr:uid="{00000000-0005-0000-0000-00006E660000}"/>
    <cellStyle name="Total 9 2 4 2 18" xfId="26218" xr:uid="{00000000-0005-0000-0000-00006F660000}"/>
    <cellStyle name="Total 9 2 4 2 18 2" xfId="26219" xr:uid="{00000000-0005-0000-0000-000070660000}"/>
    <cellStyle name="Total 9 2 4 2 19" xfId="26220" xr:uid="{00000000-0005-0000-0000-000071660000}"/>
    <cellStyle name="Total 9 2 4 2 2" xfId="26221" xr:uid="{00000000-0005-0000-0000-000072660000}"/>
    <cellStyle name="Total 9 2 4 2 2 2" xfId="26222" xr:uid="{00000000-0005-0000-0000-000073660000}"/>
    <cellStyle name="Total 9 2 4 2 3" xfId="26223" xr:uid="{00000000-0005-0000-0000-000074660000}"/>
    <cellStyle name="Total 9 2 4 2 3 2" xfId="26224" xr:uid="{00000000-0005-0000-0000-000075660000}"/>
    <cellStyle name="Total 9 2 4 2 4" xfId="26225" xr:uid="{00000000-0005-0000-0000-000076660000}"/>
    <cellStyle name="Total 9 2 4 2 4 2" xfId="26226" xr:uid="{00000000-0005-0000-0000-000077660000}"/>
    <cellStyle name="Total 9 2 4 2 5" xfId="26227" xr:uid="{00000000-0005-0000-0000-000078660000}"/>
    <cellStyle name="Total 9 2 4 2 5 2" xfId="26228" xr:uid="{00000000-0005-0000-0000-000079660000}"/>
    <cellStyle name="Total 9 2 4 2 6" xfId="26229" xr:uid="{00000000-0005-0000-0000-00007A660000}"/>
    <cellStyle name="Total 9 2 4 2 6 2" xfId="26230" xr:uid="{00000000-0005-0000-0000-00007B660000}"/>
    <cellStyle name="Total 9 2 4 2 7" xfId="26231" xr:uid="{00000000-0005-0000-0000-00007C660000}"/>
    <cellStyle name="Total 9 2 4 2 7 2" xfId="26232" xr:uid="{00000000-0005-0000-0000-00007D660000}"/>
    <cellStyle name="Total 9 2 4 2 8" xfId="26233" xr:uid="{00000000-0005-0000-0000-00007E660000}"/>
    <cellStyle name="Total 9 2 4 2 8 2" xfId="26234" xr:uid="{00000000-0005-0000-0000-00007F660000}"/>
    <cellStyle name="Total 9 2 4 2 9" xfId="26235" xr:uid="{00000000-0005-0000-0000-000080660000}"/>
    <cellStyle name="Total 9 2 4 2 9 2" xfId="26236" xr:uid="{00000000-0005-0000-0000-000081660000}"/>
    <cellStyle name="Total 9 2 4 20" xfId="26237" xr:uid="{00000000-0005-0000-0000-000082660000}"/>
    <cellStyle name="Total 9 2 4 3" xfId="26238" xr:uid="{00000000-0005-0000-0000-000083660000}"/>
    <cellStyle name="Total 9 2 4 3 10" xfId="26239" xr:uid="{00000000-0005-0000-0000-000084660000}"/>
    <cellStyle name="Total 9 2 4 3 10 2" xfId="26240" xr:uid="{00000000-0005-0000-0000-000085660000}"/>
    <cellStyle name="Total 9 2 4 3 11" xfId="26241" xr:uid="{00000000-0005-0000-0000-000086660000}"/>
    <cellStyle name="Total 9 2 4 3 11 2" xfId="26242" xr:uid="{00000000-0005-0000-0000-000087660000}"/>
    <cellStyle name="Total 9 2 4 3 12" xfId="26243" xr:uid="{00000000-0005-0000-0000-000088660000}"/>
    <cellStyle name="Total 9 2 4 3 12 2" xfId="26244" xr:uid="{00000000-0005-0000-0000-000089660000}"/>
    <cellStyle name="Total 9 2 4 3 13" xfId="26245" xr:uid="{00000000-0005-0000-0000-00008A660000}"/>
    <cellStyle name="Total 9 2 4 3 13 2" xfId="26246" xr:uid="{00000000-0005-0000-0000-00008B660000}"/>
    <cellStyle name="Total 9 2 4 3 14" xfId="26247" xr:uid="{00000000-0005-0000-0000-00008C660000}"/>
    <cellStyle name="Total 9 2 4 3 14 2" xfId="26248" xr:uid="{00000000-0005-0000-0000-00008D660000}"/>
    <cellStyle name="Total 9 2 4 3 15" xfId="26249" xr:uid="{00000000-0005-0000-0000-00008E660000}"/>
    <cellStyle name="Total 9 2 4 3 15 2" xfId="26250" xr:uid="{00000000-0005-0000-0000-00008F660000}"/>
    <cellStyle name="Total 9 2 4 3 16" xfId="26251" xr:uid="{00000000-0005-0000-0000-000090660000}"/>
    <cellStyle name="Total 9 2 4 3 16 2" xfId="26252" xr:uid="{00000000-0005-0000-0000-000091660000}"/>
    <cellStyle name="Total 9 2 4 3 17" xfId="26253" xr:uid="{00000000-0005-0000-0000-000092660000}"/>
    <cellStyle name="Total 9 2 4 3 17 2" xfId="26254" xr:uid="{00000000-0005-0000-0000-000093660000}"/>
    <cellStyle name="Total 9 2 4 3 18" xfId="26255" xr:uid="{00000000-0005-0000-0000-000094660000}"/>
    <cellStyle name="Total 9 2 4 3 2" xfId="26256" xr:uid="{00000000-0005-0000-0000-000095660000}"/>
    <cellStyle name="Total 9 2 4 3 2 2" xfId="26257" xr:uid="{00000000-0005-0000-0000-000096660000}"/>
    <cellStyle name="Total 9 2 4 3 3" xfId="26258" xr:uid="{00000000-0005-0000-0000-000097660000}"/>
    <cellStyle name="Total 9 2 4 3 3 2" xfId="26259" xr:uid="{00000000-0005-0000-0000-000098660000}"/>
    <cellStyle name="Total 9 2 4 3 4" xfId="26260" xr:uid="{00000000-0005-0000-0000-000099660000}"/>
    <cellStyle name="Total 9 2 4 3 4 2" xfId="26261" xr:uid="{00000000-0005-0000-0000-00009A660000}"/>
    <cellStyle name="Total 9 2 4 3 5" xfId="26262" xr:uid="{00000000-0005-0000-0000-00009B660000}"/>
    <cellStyle name="Total 9 2 4 3 5 2" xfId="26263" xr:uid="{00000000-0005-0000-0000-00009C660000}"/>
    <cellStyle name="Total 9 2 4 3 6" xfId="26264" xr:uid="{00000000-0005-0000-0000-00009D660000}"/>
    <cellStyle name="Total 9 2 4 3 6 2" xfId="26265" xr:uid="{00000000-0005-0000-0000-00009E660000}"/>
    <cellStyle name="Total 9 2 4 3 7" xfId="26266" xr:uid="{00000000-0005-0000-0000-00009F660000}"/>
    <cellStyle name="Total 9 2 4 3 7 2" xfId="26267" xr:uid="{00000000-0005-0000-0000-0000A0660000}"/>
    <cellStyle name="Total 9 2 4 3 8" xfId="26268" xr:uid="{00000000-0005-0000-0000-0000A1660000}"/>
    <cellStyle name="Total 9 2 4 3 8 2" xfId="26269" xr:uid="{00000000-0005-0000-0000-0000A2660000}"/>
    <cellStyle name="Total 9 2 4 3 9" xfId="26270" xr:uid="{00000000-0005-0000-0000-0000A3660000}"/>
    <cellStyle name="Total 9 2 4 3 9 2" xfId="26271" xr:uid="{00000000-0005-0000-0000-0000A4660000}"/>
    <cellStyle name="Total 9 2 4 4" xfId="26272" xr:uid="{00000000-0005-0000-0000-0000A5660000}"/>
    <cellStyle name="Total 9 2 4 4 10" xfId="26273" xr:uid="{00000000-0005-0000-0000-0000A6660000}"/>
    <cellStyle name="Total 9 2 4 4 10 2" xfId="26274" xr:uid="{00000000-0005-0000-0000-0000A7660000}"/>
    <cellStyle name="Total 9 2 4 4 11" xfId="26275" xr:uid="{00000000-0005-0000-0000-0000A8660000}"/>
    <cellStyle name="Total 9 2 4 4 11 2" xfId="26276" xr:uid="{00000000-0005-0000-0000-0000A9660000}"/>
    <cellStyle name="Total 9 2 4 4 12" xfId="26277" xr:uid="{00000000-0005-0000-0000-0000AA660000}"/>
    <cellStyle name="Total 9 2 4 4 12 2" xfId="26278" xr:uid="{00000000-0005-0000-0000-0000AB660000}"/>
    <cellStyle name="Total 9 2 4 4 13" xfId="26279" xr:uid="{00000000-0005-0000-0000-0000AC660000}"/>
    <cellStyle name="Total 9 2 4 4 13 2" xfId="26280" xr:uid="{00000000-0005-0000-0000-0000AD660000}"/>
    <cellStyle name="Total 9 2 4 4 14" xfId="26281" xr:uid="{00000000-0005-0000-0000-0000AE660000}"/>
    <cellStyle name="Total 9 2 4 4 14 2" xfId="26282" xr:uid="{00000000-0005-0000-0000-0000AF660000}"/>
    <cellStyle name="Total 9 2 4 4 15" xfId="26283" xr:uid="{00000000-0005-0000-0000-0000B0660000}"/>
    <cellStyle name="Total 9 2 4 4 15 2" xfId="26284" xr:uid="{00000000-0005-0000-0000-0000B1660000}"/>
    <cellStyle name="Total 9 2 4 4 16" xfId="26285" xr:uid="{00000000-0005-0000-0000-0000B2660000}"/>
    <cellStyle name="Total 9 2 4 4 2" xfId="26286" xr:uid="{00000000-0005-0000-0000-0000B3660000}"/>
    <cellStyle name="Total 9 2 4 4 2 2" xfId="26287" xr:uid="{00000000-0005-0000-0000-0000B4660000}"/>
    <cellStyle name="Total 9 2 4 4 3" xfId="26288" xr:uid="{00000000-0005-0000-0000-0000B5660000}"/>
    <cellStyle name="Total 9 2 4 4 3 2" xfId="26289" xr:uid="{00000000-0005-0000-0000-0000B6660000}"/>
    <cellStyle name="Total 9 2 4 4 4" xfId="26290" xr:uid="{00000000-0005-0000-0000-0000B7660000}"/>
    <cellStyle name="Total 9 2 4 4 4 2" xfId="26291" xr:uid="{00000000-0005-0000-0000-0000B8660000}"/>
    <cellStyle name="Total 9 2 4 4 5" xfId="26292" xr:uid="{00000000-0005-0000-0000-0000B9660000}"/>
    <cellStyle name="Total 9 2 4 4 5 2" xfId="26293" xr:uid="{00000000-0005-0000-0000-0000BA660000}"/>
    <cellStyle name="Total 9 2 4 4 6" xfId="26294" xr:uid="{00000000-0005-0000-0000-0000BB660000}"/>
    <cellStyle name="Total 9 2 4 4 6 2" xfId="26295" xr:uid="{00000000-0005-0000-0000-0000BC660000}"/>
    <cellStyle name="Total 9 2 4 4 7" xfId="26296" xr:uid="{00000000-0005-0000-0000-0000BD660000}"/>
    <cellStyle name="Total 9 2 4 4 7 2" xfId="26297" xr:uid="{00000000-0005-0000-0000-0000BE660000}"/>
    <cellStyle name="Total 9 2 4 4 8" xfId="26298" xr:uid="{00000000-0005-0000-0000-0000BF660000}"/>
    <cellStyle name="Total 9 2 4 4 8 2" xfId="26299" xr:uid="{00000000-0005-0000-0000-0000C0660000}"/>
    <cellStyle name="Total 9 2 4 4 9" xfId="26300" xr:uid="{00000000-0005-0000-0000-0000C1660000}"/>
    <cellStyle name="Total 9 2 4 4 9 2" xfId="26301" xr:uid="{00000000-0005-0000-0000-0000C2660000}"/>
    <cellStyle name="Total 9 2 4 5" xfId="26302" xr:uid="{00000000-0005-0000-0000-0000C3660000}"/>
    <cellStyle name="Total 9 2 4 5 10" xfId="26303" xr:uid="{00000000-0005-0000-0000-0000C4660000}"/>
    <cellStyle name="Total 9 2 4 5 10 2" xfId="26304" xr:uid="{00000000-0005-0000-0000-0000C5660000}"/>
    <cellStyle name="Total 9 2 4 5 11" xfId="26305" xr:uid="{00000000-0005-0000-0000-0000C6660000}"/>
    <cellStyle name="Total 9 2 4 5 11 2" xfId="26306" xr:uid="{00000000-0005-0000-0000-0000C7660000}"/>
    <cellStyle name="Total 9 2 4 5 12" xfId="26307" xr:uid="{00000000-0005-0000-0000-0000C8660000}"/>
    <cellStyle name="Total 9 2 4 5 12 2" xfId="26308" xr:uid="{00000000-0005-0000-0000-0000C9660000}"/>
    <cellStyle name="Total 9 2 4 5 13" xfId="26309" xr:uid="{00000000-0005-0000-0000-0000CA660000}"/>
    <cellStyle name="Total 9 2 4 5 13 2" xfId="26310" xr:uid="{00000000-0005-0000-0000-0000CB660000}"/>
    <cellStyle name="Total 9 2 4 5 14" xfId="26311" xr:uid="{00000000-0005-0000-0000-0000CC660000}"/>
    <cellStyle name="Total 9 2 4 5 14 2" xfId="26312" xr:uid="{00000000-0005-0000-0000-0000CD660000}"/>
    <cellStyle name="Total 9 2 4 5 15" xfId="26313" xr:uid="{00000000-0005-0000-0000-0000CE660000}"/>
    <cellStyle name="Total 9 2 4 5 15 2" xfId="26314" xr:uid="{00000000-0005-0000-0000-0000CF660000}"/>
    <cellStyle name="Total 9 2 4 5 16" xfId="26315" xr:uid="{00000000-0005-0000-0000-0000D0660000}"/>
    <cellStyle name="Total 9 2 4 5 2" xfId="26316" xr:uid="{00000000-0005-0000-0000-0000D1660000}"/>
    <cellStyle name="Total 9 2 4 5 2 2" xfId="26317" xr:uid="{00000000-0005-0000-0000-0000D2660000}"/>
    <cellStyle name="Total 9 2 4 5 3" xfId="26318" xr:uid="{00000000-0005-0000-0000-0000D3660000}"/>
    <cellStyle name="Total 9 2 4 5 3 2" xfId="26319" xr:uid="{00000000-0005-0000-0000-0000D4660000}"/>
    <cellStyle name="Total 9 2 4 5 4" xfId="26320" xr:uid="{00000000-0005-0000-0000-0000D5660000}"/>
    <cellStyle name="Total 9 2 4 5 4 2" xfId="26321" xr:uid="{00000000-0005-0000-0000-0000D6660000}"/>
    <cellStyle name="Total 9 2 4 5 5" xfId="26322" xr:uid="{00000000-0005-0000-0000-0000D7660000}"/>
    <cellStyle name="Total 9 2 4 5 5 2" xfId="26323" xr:uid="{00000000-0005-0000-0000-0000D8660000}"/>
    <cellStyle name="Total 9 2 4 5 6" xfId="26324" xr:uid="{00000000-0005-0000-0000-0000D9660000}"/>
    <cellStyle name="Total 9 2 4 5 6 2" xfId="26325" xr:uid="{00000000-0005-0000-0000-0000DA660000}"/>
    <cellStyle name="Total 9 2 4 5 7" xfId="26326" xr:uid="{00000000-0005-0000-0000-0000DB660000}"/>
    <cellStyle name="Total 9 2 4 5 7 2" xfId="26327" xr:uid="{00000000-0005-0000-0000-0000DC660000}"/>
    <cellStyle name="Total 9 2 4 5 8" xfId="26328" xr:uid="{00000000-0005-0000-0000-0000DD660000}"/>
    <cellStyle name="Total 9 2 4 5 8 2" xfId="26329" xr:uid="{00000000-0005-0000-0000-0000DE660000}"/>
    <cellStyle name="Total 9 2 4 5 9" xfId="26330" xr:uid="{00000000-0005-0000-0000-0000DF660000}"/>
    <cellStyle name="Total 9 2 4 5 9 2" xfId="26331" xr:uid="{00000000-0005-0000-0000-0000E0660000}"/>
    <cellStyle name="Total 9 2 4 6" xfId="26332" xr:uid="{00000000-0005-0000-0000-0000E1660000}"/>
    <cellStyle name="Total 9 2 4 6 10" xfId="26333" xr:uid="{00000000-0005-0000-0000-0000E2660000}"/>
    <cellStyle name="Total 9 2 4 6 10 2" xfId="26334" xr:uid="{00000000-0005-0000-0000-0000E3660000}"/>
    <cellStyle name="Total 9 2 4 6 11" xfId="26335" xr:uid="{00000000-0005-0000-0000-0000E4660000}"/>
    <cellStyle name="Total 9 2 4 6 11 2" xfId="26336" xr:uid="{00000000-0005-0000-0000-0000E5660000}"/>
    <cellStyle name="Total 9 2 4 6 12" xfId="26337" xr:uid="{00000000-0005-0000-0000-0000E6660000}"/>
    <cellStyle name="Total 9 2 4 6 12 2" xfId="26338" xr:uid="{00000000-0005-0000-0000-0000E7660000}"/>
    <cellStyle name="Total 9 2 4 6 13" xfId="26339" xr:uid="{00000000-0005-0000-0000-0000E8660000}"/>
    <cellStyle name="Total 9 2 4 6 13 2" xfId="26340" xr:uid="{00000000-0005-0000-0000-0000E9660000}"/>
    <cellStyle name="Total 9 2 4 6 14" xfId="26341" xr:uid="{00000000-0005-0000-0000-0000EA660000}"/>
    <cellStyle name="Total 9 2 4 6 14 2" xfId="26342" xr:uid="{00000000-0005-0000-0000-0000EB660000}"/>
    <cellStyle name="Total 9 2 4 6 15" xfId="26343" xr:uid="{00000000-0005-0000-0000-0000EC660000}"/>
    <cellStyle name="Total 9 2 4 6 2" xfId="26344" xr:uid="{00000000-0005-0000-0000-0000ED660000}"/>
    <cellStyle name="Total 9 2 4 6 2 2" xfId="26345" xr:uid="{00000000-0005-0000-0000-0000EE660000}"/>
    <cellStyle name="Total 9 2 4 6 3" xfId="26346" xr:uid="{00000000-0005-0000-0000-0000EF660000}"/>
    <cellStyle name="Total 9 2 4 6 3 2" xfId="26347" xr:uid="{00000000-0005-0000-0000-0000F0660000}"/>
    <cellStyle name="Total 9 2 4 6 4" xfId="26348" xr:uid="{00000000-0005-0000-0000-0000F1660000}"/>
    <cellStyle name="Total 9 2 4 6 4 2" xfId="26349" xr:uid="{00000000-0005-0000-0000-0000F2660000}"/>
    <cellStyle name="Total 9 2 4 6 5" xfId="26350" xr:uid="{00000000-0005-0000-0000-0000F3660000}"/>
    <cellStyle name="Total 9 2 4 6 5 2" xfId="26351" xr:uid="{00000000-0005-0000-0000-0000F4660000}"/>
    <cellStyle name="Total 9 2 4 6 6" xfId="26352" xr:uid="{00000000-0005-0000-0000-0000F5660000}"/>
    <cellStyle name="Total 9 2 4 6 6 2" xfId="26353" xr:uid="{00000000-0005-0000-0000-0000F6660000}"/>
    <cellStyle name="Total 9 2 4 6 7" xfId="26354" xr:uid="{00000000-0005-0000-0000-0000F7660000}"/>
    <cellStyle name="Total 9 2 4 6 7 2" xfId="26355" xr:uid="{00000000-0005-0000-0000-0000F8660000}"/>
    <cellStyle name="Total 9 2 4 6 8" xfId="26356" xr:uid="{00000000-0005-0000-0000-0000F9660000}"/>
    <cellStyle name="Total 9 2 4 6 8 2" xfId="26357" xr:uid="{00000000-0005-0000-0000-0000FA660000}"/>
    <cellStyle name="Total 9 2 4 6 9" xfId="26358" xr:uid="{00000000-0005-0000-0000-0000FB660000}"/>
    <cellStyle name="Total 9 2 4 6 9 2" xfId="26359" xr:uid="{00000000-0005-0000-0000-0000FC660000}"/>
    <cellStyle name="Total 9 2 4 7" xfId="26360" xr:uid="{00000000-0005-0000-0000-0000FD660000}"/>
    <cellStyle name="Total 9 2 4 7 2" xfId="26361" xr:uid="{00000000-0005-0000-0000-0000FE660000}"/>
    <cellStyle name="Total 9 2 4 8" xfId="26362" xr:uid="{00000000-0005-0000-0000-0000FF660000}"/>
    <cellStyle name="Total 9 2 4 8 2" xfId="26363" xr:uid="{00000000-0005-0000-0000-000000670000}"/>
    <cellStyle name="Total 9 2 4 9" xfId="26364" xr:uid="{00000000-0005-0000-0000-000001670000}"/>
    <cellStyle name="Total 9 2 4 9 2" xfId="26365" xr:uid="{00000000-0005-0000-0000-000002670000}"/>
    <cellStyle name="Total 9 2 5" xfId="26366" xr:uid="{00000000-0005-0000-0000-000003670000}"/>
    <cellStyle name="Total 9 2 5 10" xfId="26367" xr:uid="{00000000-0005-0000-0000-000004670000}"/>
    <cellStyle name="Total 9 2 5 10 2" xfId="26368" xr:uid="{00000000-0005-0000-0000-000005670000}"/>
    <cellStyle name="Total 9 2 5 11" xfId="26369" xr:uid="{00000000-0005-0000-0000-000006670000}"/>
    <cellStyle name="Total 9 2 5 11 2" xfId="26370" xr:uid="{00000000-0005-0000-0000-000007670000}"/>
    <cellStyle name="Total 9 2 5 12" xfId="26371" xr:uid="{00000000-0005-0000-0000-000008670000}"/>
    <cellStyle name="Total 9 2 5 12 2" xfId="26372" xr:uid="{00000000-0005-0000-0000-000009670000}"/>
    <cellStyle name="Total 9 2 5 13" xfId="26373" xr:uid="{00000000-0005-0000-0000-00000A670000}"/>
    <cellStyle name="Total 9 2 5 13 2" xfId="26374" xr:uid="{00000000-0005-0000-0000-00000B670000}"/>
    <cellStyle name="Total 9 2 5 14" xfId="26375" xr:uid="{00000000-0005-0000-0000-00000C670000}"/>
    <cellStyle name="Total 9 2 5 14 2" xfId="26376" xr:uid="{00000000-0005-0000-0000-00000D670000}"/>
    <cellStyle name="Total 9 2 5 15" xfId="26377" xr:uid="{00000000-0005-0000-0000-00000E670000}"/>
    <cellStyle name="Total 9 2 5 15 2" xfId="26378" xr:uid="{00000000-0005-0000-0000-00000F670000}"/>
    <cellStyle name="Total 9 2 5 16" xfId="26379" xr:uid="{00000000-0005-0000-0000-000010670000}"/>
    <cellStyle name="Total 9 2 5 16 2" xfId="26380" xr:uid="{00000000-0005-0000-0000-000011670000}"/>
    <cellStyle name="Total 9 2 5 17" xfId="26381" xr:uid="{00000000-0005-0000-0000-000012670000}"/>
    <cellStyle name="Total 9 2 5 17 2" xfId="26382" xr:uid="{00000000-0005-0000-0000-000013670000}"/>
    <cellStyle name="Total 9 2 5 18" xfId="26383" xr:uid="{00000000-0005-0000-0000-000014670000}"/>
    <cellStyle name="Total 9 2 5 18 2" xfId="26384" xr:uid="{00000000-0005-0000-0000-000015670000}"/>
    <cellStyle name="Total 9 2 5 19" xfId="26385" xr:uid="{00000000-0005-0000-0000-000016670000}"/>
    <cellStyle name="Total 9 2 5 2" xfId="26386" xr:uid="{00000000-0005-0000-0000-000017670000}"/>
    <cellStyle name="Total 9 2 5 2 10" xfId="26387" xr:uid="{00000000-0005-0000-0000-000018670000}"/>
    <cellStyle name="Total 9 2 5 2 10 2" xfId="26388" xr:uid="{00000000-0005-0000-0000-000019670000}"/>
    <cellStyle name="Total 9 2 5 2 11" xfId="26389" xr:uid="{00000000-0005-0000-0000-00001A670000}"/>
    <cellStyle name="Total 9 2 5 2 11 2" xfId="26390" xr:uid="{00000000-0005-0000-0000-00001B670000}"/>
    <cellStyle name="Total 9 2 5 2 12" xfId="26391" xr:uid="{00000000-0005-0000-0000-00001C670000}"/>
    <cellStyle name="Total 9 2 5 2 12 2" xfId="26392" xr:uid="{00000000-0005-0000-0000-00001D670000}"/>
    <cellStyle name="Total 9 2 5 2 13" xfId="26393" xr:uid="{00000000-0005-0000-0000-00001E670000}"/>
    <cellStyle name="Total 9 2 5 2 13 2" xfId="26394" xr:uid="{00000000-0005-0000-0000-00001F670000}"/>
    <cellStyle name="Total 9 2 5 2 14" xfId="26395" xr:uid="{00000000-0005-0000-0000-000020670000}"/>
    <cellStyle name="Total 9 2 5 2 14 2" xfId="26396" xr:uid="{00000000-0005-0000-0000-000021670000}"/>
    <cellStyle name="Total 9 2 5 2 15" xfId="26397" xr:uid="{00000000-0005-0000-0000-000022670000}"/>
    <cellStyle name="Total 9 2 5 2 15 2" xfId="26398" xr:uid="{00000000-0005-0000-0000-000023670000}"/>
    <cellStyle name="Total 9 2 5 2 16" xfId="26399" xr:uid="{00000000-0005-0000-0000-000024670000}"/>
    <cellStyle name="Total 9 2 5 2 16 2" xfId="26400" xr:uid="{00000000-0005-0000-0000-000025670000}"/>
    <cellStyle name="Total 9 2 5 2 17" xfId="26401" xr:uid="{00000000-0005-0000-0000-000026670000}"/>
    <cellStyle name="Total 9 2 5 2 17 2" xfId="26402" xr:uid="{00000000-0005-0000-0000-000027670000}"/>
    <cellStyle name="Total 9 2 5 2 18" xfId="26403" xr:uid="{00000000-0005-0000-0000-000028670000}"/>
    <cellStyle name="Total 9 2 5 2 2" xfId="26404" xr:uid="{00000000-0005-0000-0000-000029670000}"/>
    <cellStyle name="Total 9 2 5 2 2 2" xfId="26405" xr:uid="{00000000-0005-0000-0000-00002A670000}"/>
    <cellStyle name="Total 9 2 5 2 3" xfId="26406" xr:uid="{00000000-0005-0000-0000-00002B670000}"/>
    <cellStyle name="Total 9 2 5 2 3 2" xfId="26407" xr:uid="{00000000-0005-0000-0000-00002C670000}"/>
    <cellStyle name="Total 9 2 5 2 4" xfId="26408" xr:uid="{00000000-0005-0000-0000-00002D670000}"/>
    <cellStyle name="Total 9 2 5 2 4 2" xfId="26409" xr:uid="{00000000-0005-0000-0000-00002E670000}"/>
    <cellStyle name="Total 9 2 5 2 5" xfId="26410" xr:uid="{00000000-0005-0000-0000-00002F670000}"/>
    <cellStyle name="Total 9 2 5 2 5 2" xfId="26411" xr:uid="{00000000-0005-0000-0000-000030670000}"/>
    <cellStyle name="Total 9 2 5 2 6" xfId="26412" xr:uid="{00000000-0005-0000-0000-000031670000}"/>
    <cellStyle name="Total 9 2 5 2 6 2" xfId="26413" xr:uid="{00000000-0005-0000-0000-000032670000}"/>
    <cellStyle name="Total 9 2 5 2 7" xfId="26414" xr:uid="{00000000-0005-0000-0000-000033670000}"/>
    <cellStyle name="Total 9 2 5 2 7 2" xfId="26415" xr:uid="{00000000-0005-0000-0000-000034670000}"/>
    <cellStyle name="Total 9 2 5 2 8" xfId="26416" xr:uid="{00000000-0005-0000-0000-000035670000}"/>
    <cellStyle name="Total 9 2 5 2 8 2" xfId="26417" xr:uid="{00000000-0005-0000-0000-000036670000}"/>
    <cellStyle name="Total 9 2 5 2 9" xfId="26418" xr:uid="{00000000-0005-0000-0000-000037670000}"/>
    <cellStyle name="Total 9 2 5 2 9 2" xfId="26419" xr:uid="{00000000-0005-0000-0000-000038670000}"/>
    <cellStyle name="Total 9 2 5 3" xfId="26420" xr:uid="{00000000-0005-0000-0000-000039670000}"/>
    <cellStyle name="Total 9 2 5 3 10" xfId="26421" xr:uid="{00000000-0005-0000-0000-00003A670000}"/>
    <cellStyle name="Total 9 2 5 3 10 2" xfId="26422" xr:uid="{00000000-0005-0000-0000-00003B670000}"/>
    <cellStyle name="Total 9 2 5 3 11" xfId="26423" xr:uid="{00000000-0005-0000-0000-00003C670000}"/>
    <cellStyle name="Total 9 2 5 3 11 2" xfId="26424" xr:uid="{00000000-0005-0000-0000-00003D670000}"/>
    <cellStyle name="Total 9 2 5 3 12" xfId="26425" xr:uid="{00000000-0005-0000-0000-00003E670000}"/>
    <cellStyle name="Total 9 2 5 3 12 2" xfId="26426" xr:uid="{00000000-0005-0000-0000-00003F670000}"/>
    <cellStyle name="Total 9 2 5 3 13" xfId="26427" xr:uid="{00000000-0005-0000-0000-000040670000}"/>
    <cellStyle name="Total 9 2 5 3 13 2" xfId="26428" xr:uid="{00000000-0005-0000-0000-000041670000}"/>
    <cellStyle name="Total 9 2 5 3 14" xfId="26429" xr:uid="{00000000-0005-0000-0000-000042670000}"/>
    <cellStyle name="Total 9 2 5 3 14 2" xfId="26430" xr:uid="{00000000-0005-0000-0000-000043670000}"/>
    <cellStyle name="Total 9 2 5 3 15" xfId="26431" xr:uid="{00000000-0005-0000-0000-000044670000}"/>
    <cellStyle name="Total 9 2 5 3 15 2" xfId="26432" xr:uid="{00000000-0005-0000-0000-000045670000}"/>
    <cellStyle name="Total 9 2 5 3 16" xfId="26433" xr:uid="{00000000-0005-0000-0000-000046670000}"/>
    <cellStyle name="Total 9 2 5 3 2" xfId="26434" xr:uid="{00000000-0005-0000-0000-000047670000}"/>
    <cellStyle name="Total 9 2 5 3 2 2" xfId="26435" xr:uid="{00000000-0005-0000-0000-000048670000}"/>
    <cellStyle name="Total 9 2 5 3 3" xfId="26436" xr:uid="{00000000-0005-0000-0000-000049670000}"/>
    <cellStyle name="Total 9 2 5 3 3 2" xfId="26437" xr:uid="{00000000-0005-0000-0000-00004A670000}"/>
    <cellStyle name="Total 9 2 5 3 4" xfId="26438" xr:uid="{00000000-0005-0000-0000-00004B670000}"/>
    <cellStyle name="Total 9 2 5 3 4 2" xfId="26439" xr:uid="{00000000-0005-0000-0000-00004C670000}"/>
    <cellStyle name="Total 9 2 5 3 5" xfId="26440" xr:uid="{00000000-0005-0000-0000-00004D670000}"/>
    <cellStyle name="Total 9 2 5 3 5 2" xfId="26441" xr:uid="{00000000-0005-0000-0000-00004E670000}"/>
    <cellStyle name="Total 9 2 5 3 6" xfId="26442" xr:uid="{00000000-0005-0000-0000-00004F670000}"/>
    <cellStyle name="Total 9 2 5 3 6 2" xfId="26443" xr:uid="{00000000-0005-0000-0000-000050670000}"/>
    <cellStyle name="Total 9 2 5 3 7" xfId="26444" xr:uid="{00000000-0005-0000-0000-000051670000}"/>
    <cellStyle name="Total 9 2 5 3 7 2" xfId="26445" xr:uid="{00000000-0005-0000-0000-000052670000}"/>
    <cellStyle name="Total 9 2 5 3 8" xfId="26446" xr:uid="{00000000-0005-0000-0000-000053670000}"/>
    <cellStyle name="Total 9 2 5 3 8 2" xfId="26447" xr:uid="{00000000-0005-0000-0000-000054670000}"/>
    <cellStyle name="Total 9 2 5 3 9" xfId="26448" xr:uid="{00000000-0005-0000-0000-000055670000}"/>
    <cellStyle name="Total 9 2 5 3 9 2" xfId="26449" xr:uid="{00000000-0005-0000-0000-000056670000}"/>
    <cellStyle name="Total 9 2 5 4" xfId="26450" xr:uid="{00000000-0005-0000-0000-000057670000}"/>
    <cellStyle name="Total 9 2 5 4 10" xfId="26451" xr:uid="{00000000-0005-0000-0000-000058670000}"/>
    <cellStyle name="Total 9 2 5 4 10 2" xfId="26452" xr:uid="{00000000-0005-0000-0000-000059670000}"/>
    <cellStyle name="Total 9 2 5 4 11" xfId="26453" xr:uid="{00000000-0005-0000-0000-00005A670000}"/>
    <cellStyle name="Total 9 2 5 4 11 2" xfId="26454" xr:uid="{00000000-0005-0000-0000-00005B670000}"/>
    <cellStyle name="Total 9 2 5 4 12" xfId="26455" xr:uid="{00000000-0005-0000-0000-00005C670000}"/>
    <cellStyle name="Total 9 2 5 4 12 2" xfId="26456" xr:uid="{00000000-0005-0000-0000-00005D670000}"/>
    <cellStyle name="Total 9 2 5 4 13" xfId="26457" xr:uid="{00000000-0005-0000-0000-00005E670000}"/>
    <cellStyle name="Total 9 2 5 4 13 2" xfId="26458" xr:uid="{00000000-0005-0000-0000-00005F670000}"/>
    <cellStyle name="Total 9 2 5 4 14" xfId="26459" xr:uid="{00000000-0005-0000-0000-000060670000}"/>
    <cellStyle name="Total 9 2 5 4 14 2" xfId="26460" xr:uid="{00000000-0005-0000-0000-000061670000}"/>
    <cellStyle name="Total 9 2 5 4 15" xfId="26461" xr:uid="{00000000-0005-0000-0000-000062670000}"/>
    <cellStyle name="Total 9 2 5 4 15 2" xfId="26462" xr:uid="{00000000-0005-0000-0000-000063670000}"/>
    <cellStyle name="Total 9 2 5 4 16" xfId="26463" xr:uid="{00000000-0005-0000-0000-000064670000}"/>
    <cellStyle name="Total 9 2 5 4 2" xfId="26464" xr:uid="{00000000-0005-0000-0000-000065670000}"/>
    <cellStyle name="Total 9 2 5 4 2 2" xfId="26465" xr:uid="{00000000-0005-0000-0000-000066670000}"/>
    <cellStyle name="Total 9 2 5 4 3" xfId="26466" xr:uid="{00000000-0005-0000-0000-000067670000}"/>
    <cellStyle name="Total 9 2 5 4 3 2" xfId="26467" xr:uid="{00000000-0005-0000-0000-000068670000}"/>
    <cellStyle name="Total 9 2 5 4 4" xfId="26468" xr:uid="{00000000-0005-0000-0000-000069670000}"/>
    <cellStyle name="Total 9 2 5 4 4 2" xfId="26469" xr:uid="{00000000-0005-0000-0000-00006A670000}"/>
    <cellStyle name="Total 9 2 5 4 5" xfId="26470" xr:uid="{00000000-0005-0000-0000-00006B670000}"/>
    <cellStyle name="Total 9 2 5 4 5 2" xfId="26471" xr:uid="{00000000-0005-0000-0000-00006C670000}"/>
    <cellStyle name="Total 9 2 5 4 6" xfId="26472" xr:uid="{00000000-0005-0000-0000-00006D670000}"/>
    <cellStyle name="Total 9 2 5 4 6 2" xfId="26473" xr:uid="{00000000-0005-0000-0000-00006E670000}"/>
    <cellStyle name="Total 9 2 5 4 7" xfId="26474" xr:uid="{00000000-0005-0000-0000-00006F670000}"/>
    <cellStyle name="Total 9 2 5 4 7 2" xfId="26475" xr:uid="{00000000-0005-0000-0000-000070670000}"/>
    <cellStyle name="Total 9 2 5 4 8" xfId="26476" xr:uid="{00000000-0005-0000-0000-000071670000}"/>
    <cellStyle name="Total 9 2 5 4 8 2" xfId="26477" xr:uid="{00000000-0005-0000-0000-000072670000}"/>
    <cellStyle name="Total 9 2 5 4 9" xfId="26478" xr:uid="{00000000-0005-0000-0000-000073670000}"/>
    <cellStyle name="Total 9 2 5 4 9 2" xfId="26479" xr:uid="{00000000-0005-0000-0000-000074670000}"/>
    <cellStyle name="Total 9 2 5 5" xfId="26480" xr:uid="{00000000-0005-0000-0000-000075670000}"/>
    <cellStyle name="Total 9 2 5 5 10" xfId="26481" xr:uid="{00000000-0005-0000-0000-000076670000}"/>
    <cellStyle name="Total 9 2 5 5 10 2" xfId="26482" xr:uid="{00000000-0005-0000-0000-000077670000}"/>
    <cellStyle name="Total 9 2 5 5 11" xfId="26483" xr:uid="{00000000-0005-0000-0000-000078670000}"/>
    <cellStyle name="Total 9 2 5 5 11 2" xfId="26484" xr:uid="{00000000-0005-0000-0000-000079670000}"/>
    <cellStyle name="Total 9 2 5 5 12" xfId="26485" xr:uid="{00000000-0005-0000-0000-00007A670000}"/>
    <cellStyle name="Total 9 2 5 5 12 2" xfId="26486" xr:uid="{00000000-0005-0000-0000-00007B670000}"/>
    <cellStyle name="Total 9 2 5 5 13" xfId="26487" xr:uid="{00000000-0005-0000-0000-00007C670000}"/>
    <cellStyle name="Total 9 2 5 5 13 2" xfId="26488" xr:uid="{00000000-0005-0000-0000-00007D670000}"/>
    <cellStyle name="Total 9 2 5 5 14" xfId="26489" xr:uid="{00000000-0005-0000-0000-00007E670000}"/>
    <cellStyle name="Total 9 2 5 5 14 2" xfId="26490" xr:uid="{00000000-0005-0000-0000-00007F670000}"/>
    <cellStyle name="Total 9 2 5 5 15" xfId="26491" xr:uid="{00000000-0005-0000-0000-000080670000}"/>
    <cellStyle name="Total 9 2 5 5 2" xfId="26492" xr:uid="{00000000-0005-0000-0000-000081670000}"/>
    <cellStyle name="Total 9 2 5 5 2 2" xfId="26493" xr:uid="{00000000-0005-0000-0000-000082670000}"/>
    <cellStyle name="Total 9 2 5 5 3" xfId="26494" xr:uid="{00000000-0005-0000-0000-000083670000}"/>
    <cellStyle name="Total 9 2 5 5 3 2" xfId="26495" xr:uid="{00000000-0005-0000-0000-000084670000}"/>
    <cellStyle name="Total 9 2 5 5 4" xfId="26496" xr:uid="{00000000-0005-0000-0000-000085670000}"/>
    <cellStyle name="Total 9 2 5 5 4 2" xfId="26497" xr:uid="{00000000-0005-0000-0000-000086670000}"/>
    <cellStyle name="Total 9 2 5 5 5" xfId="26498" xr:uid="{00000000-0005-0000-0000-000087670000}"/>
    <cellStyle name="Total 9 2 5 5 5 2" xfId="26499" xr:uid="{00000000-0005-0000-0000-000088670000}"/>
    <cellStyle name="Total 9 2 5 5 6" xfId="26500" xr:uid="{00000000-0005-0000-0000-000089670000}"/>
    <cellStyle name="Total 9 2 5 5 6 2" xfId="26501" xr:uid="{00000000-0005-0000-0000-00008A670000}"/>
    <cellStyle name="Total 9 2 5 5 7" xfId="26502" xr:uid="{00000000-0005-0000-0000-00008B670000}"/>
    <cellStyle name="Total 9 2 5 5 7 2" xfId="26503" xr:uid="{00000000-0005-0000-0000-00008C670000}"/>
    <cellStyle name="Total 9 2 5 5 8" xfId="26504" xr:uid="{00000000-0005-0000-0000-00008D670000}"/>
    <cellStyle name="Total 9 2 5 5 8 2" xfId="26505" xr:uid="{00000000-0005-0000-0000-00008E670000}"/>
    <cellStyle name="Total 9 2 5 5 9" xfId="26506" xr:uid="{00000000-0005-0000-0000-00008F670000}"/>
    <cellStyle name="Total 9 2 5 5 9 2" xfId="26507" xr:uid="{00000000-0005-0000-0000-000090670000}"/>
    <cellStyle name="Total 9 2 5 6" xfId="26508" xr:uid="{00000000-0005-0000-0000-000091670000}"/>
    <cellStyle name="Total 9 2 5 6 2" xfId="26509" xr:uid="{00000000-0005-0000-0000-000092670000}"/>
    <cellStyle name="Total 9 2 5 7" xfId="26510" xr:uid="{00000000-0005-0000-0000-000093670000}"/>
    <cellStyle name="Total 9 2 5 7 2" xfId="26511" xr:uid="{00000000-0005-0000-0000-000094670000}"/>
    <cellStyle name="Total 9 2 5 8" xfId="26512" xr:uid="{00000000-0005-0000-0000-000095670000}"/>
    <cellStyle name="Total 9 2 5 8 2" xfId="26513" xr:uid="{00000000-0005-0000-0000-000096670000}"/>
    <cellStyle name="Total 9 2 5 9" xfId="26514" xr:uid="{00000000-0005-0000-0000-000097670000}"/>
    <cellStyle name="Total 9 2 5 9 2" xfId="26515" xr:uid="{00000000-0005-0000-0000-000098670000}"/>
    <cellStyle name="Total 9 2 6" xfId="26516" xr:uid="{00000000-0005-0000-0000-000099670000}"/>
    <cellStyle name="Total 9 2 6 10" xfId="26517" xr:uid="{00000000-0005-0000-0000-00009A670000}"/>
    <cellStyle name="Total 9 2 6 10 2" xfId="26518" xr:uid="{00000000-0005-0000-0000-00009B670000}"/>
    <cellStyle name="Total 9 2 6 11" xfId="26519" xr:uid="{00000000-0005-0000-0000-00009C670000}"/>
    <cellStyle name="Total 9 2 6 11 2" xfId="26520" xr:uid="{00000000-0005-0000-0000-00009D670000}"/>
    <cellStyle name="Total 9 2 6 12" xfId="26521" xr:uid="{00000000-0005-0000-0000-00009E670000}"/>
    <cellStyle name="Total 9 2 6 12 2" xfId="26522" xr:uid="{00000000-0005-0000-0000-00009F670000}"/>
    <cellStyle name="Total 9 2 6 13" xfId="26523" xr:uid="{00000000-0005-0000-0000-0000A0670000}"/>
    <cellStyle name="Total 9 2 6 13 2" xfId="26524" xr:uid="{00000000-0005-0000-0000-0000A1670000}"/>
    <cellStyle name="Total 9 2 6 14" xfId="26525" xr:uid="{00000000-0005-0000-0000-0000A2670000}"/>
    <cellStyle name="Total 9 2 6 14 2" xfId="26526" xr:uid="{00000000-0005-0000-0000-0000A3670000}"/>
    <cellStyle name="Total 9 2 6 15" xfId="26527" xr:uid="{00000000-0005-0000-0000-0000A4670000}"/>
    <cellStyle name="Total 9 2 6 15 2" xfId="26528" xr:uid="{00000000-0005-0000-0000-0000A5670000}"/>
    <cellStyle name="Total 9 2 6 16" xfId="26529" xr:uid="{00000000-0005-0000-0000-0000A6670000}"/>
    <cellStyle name="Total 9 2 6 16 2" xfId="26530" xr:uid="{00000000-0005-0000-0000-0000A7670000}"/>
    <cellStyle name="Total 9 2 6 17" xfId="26531" xr:uid="{00000000-0005-0000-0000-0000A8670000}"/>
    <cellStyle name="Total 9 2 6 17 2" xfId="26532" xr:uid="{00000000-0005-0000-0000-0000A9670000}"/>
    <cellStyle name="Total 9 2 6 18" xfId="26533" xr:uid="{00000000-0005-0000-0000-0000AA670000}"/>
    <cellStyle name="Total 9 2 6 18 2" xfId="26534" xr:uid="{00000000-0005-0000-0000-0000AB670000}"/>
    <cellStyle name="Total 9 2 6 19" xfId="26535" xr:uid="{00000000-0005-0000-0000-0000AC670000}"/>
    <cellStyle name="Total 9 2 6 2" xfId="26536" xr:uid="{00000000-0005-0000-0000-0000AD670000}"/>
    <cellStyle name="Total 9 2 6 2 10" xfId="26537" xr:uid="{00000000-0005-0000-0000-0000AE670000}"/>
    <cellStyle name="Total 9 2 6 2 10 2" xfId="26538" xr:uid="{00000000-0005-0000-0000-0000AF670000}"/>
    <cellStyle name="Total 9 2 6 2 11" xfId="26539" xr:uid="{00000000-0005-0000-0000-0000B0670000}"/>
    <cellStyle name="Total 9 2 6 2 11 2" xfId="26540" xr:uid="{00000000-0005-0000-0000-0000B1670000}"/>
    <cellStyle name="Total 9 2 6 2 12" xfId="26541" xr:uid="{00000000-0005-0000-0000-0000B2670000}"/>
    <cellStyle name="Total 9 2 6 2 12 2" xfId="26542" xr:uid="{00000000-0005-0000-0000-0000B3670000}"/>
    <cellStyle name="Total 9 2 6 2 13" xfId="26543" xr:uid="{00000000-0005-0000-0000-0000B4670000}"/>
    <cellStyle name="Total 9 2 6 2 13 2" xfId="26544" xr:uid="{00000000-0005-0000-0000-0000B5670000}"/>
    <cellStyle name="Total 9 2 6 2 14" xfId="26545" xr:uid="{00000000-0005-0000-0000-0000B6670000}"/>
    <cellStyle name="Total 9 2 6 2 14 2" xfId="26546" xr:uid="{00000000-0005-0000-0000-0000B7670000}"/>
    <cellStyle name="Total 9 2 6 2 15" xfId="26547" xr:uid="{00000000-0005-0000-0000-0000B8670000}"/>
    <cellStyle name="Total 9 2 6 2 15 2" xfId="26548" xr:uid="{00000000-0005-0000-0000-0000B9670000}"/>
    <cellStyle name="Total 9 2 6 2 16" xfId="26549" xr:uid="{00000000-0005-0000-0000-0000BA670000}"/>
    <cellStyle name="Total 9 2 6 2 16 2" xfId="26550" xr:uid="{00000000-0005-0000-0000-0000BB670000}"/>
    <cellStyle name="Total 9 2 6 2 17" xfId="26551" xr:uid="{00000000-0005-0000-0000-0000BC670000}"/>
    <cellStyle name="Total 9 2 6 2 17 2" xfId="26552" xr:uid="{00000000-0005-0000-0000-0000BD670000}"/>
    <cellStyle name="Total 9 2 6 2 18" xfId="26553" xr:uid="{00000000-0005-0000-0000-0000BE670000}"/>
    <cellStyle name="Total 9 2 6 2 2" xfId="26554" xr:uid="{00000000-0005-0000-0000-0000BF670000}"/>
    <cellStyle name="Total 9 2 6 2 2 2" xfId="26555" xr:uid="{00000000-0005-0000-0000-0000C0670000}"/>
    <cellStyle name="Total 9 2 6 2 3" xfId="26556" xr:uid="{00000000-0005-0000-0000-0000C1670000}"/>
    <cellStyle name="Total 9 2 6 2 3 2" xfId="26557" xr:uid="{00000000-0005-0000-0000-0000C2670000}"/>
    <cellStyle name="Total 9 2 6 2 4" xfId="26558" xr:uid="{00000000-0005-0000-0000-0000C3670000}"/>
    <cellStyle name="Total 9 2 6 2 4 2" xfId="26559" xr:uid="{00000000-0005-0000-0000-0000C4670000}"/>
    <cellStyle name="Total 9 2 6 2 5" xfId="26560" xr:uid="{00000000-0005-0000-0000-0000C5670000}"/>
    <cellStyle name="Total 9 2 6 2 5 2" xfId="26561" xr:uid="{00000000-0005-0000-0000-0000C6670000}"/>
    <cellStyle name="Total 9 2 6 2 6" xfId="26562" xr:uid="{00000000-0005-0000-0000-0000C7670000}"/>
    <cellStyle name="Total 9 2 6 2 6 2" xfId="26563" xr:uid="{00000000-0005-0000-0000-0000C8670000}"/>
    <cellStyle name="Total 9 2 6 2 7" xfId="26564" xr:uid="{00000000-0005-0000-0000-0000C9670000}"/>
    <cellStyle name="Total 9 2 6 2 7 2" xfId="26565" xr:uid="{00000000-0005-0000-0000-0000CA670000}"/>
    <cellStyle name="Total 9 2 6 2 8" xfId="26566" xr:uid="{00000000-0005-0000-0000-0000CB670000}"/>
    <cellStyle name="Total 9 2 6 2 8 2" xfId="26567" xr:uid="{00000000-0005-0000-0000-0000CC670000}"/>
    <cellStyle name="Total 9 2 6 2 9" xfId="26568" xr:uid="{00000000-0005-0000-0000-0000CD670000}"/>
    <cellStyle name="Total 9 2 6 2 9 2" xfId="26569" xr:uid="{00000000-0005-0000-0000-0000CE670000}"/>
    <cellStyle name="Total 9 2 6 3" xfId="26570" xr:uid="{00000000-0005-0000-0000-0000CF670000}"/>
    <cellStyle name="Total 9 2 6 3 10" xfId="26571" xr:uid="{00000000-0005-0000-0000-0000D0670000}"/>
    <cellStyle name="Total 9 2 6 3 10 2" xfId="26572" xr:uid="{00000000-0005-0000-0000-0000D1670000}"/>
    <cellStyle name="Total 9 2 6 3 11" xfId="26573" xr:uid="{00000000-0005-0000-0000-0000D2670000}"/>
    <cellStyle name="Total 9 2 6 3 11 2" xfId="26574" xr:uid="{00000000-0005-0000-0000-0000D3670000}"/>
    <cellStyle name="Total 9 2 6 3 12" xfId="26575" xr:uid="{00000000-0005-0000-0000-0000D4670000}"/>
    <cellStyle name="Total 9 2 6 3 12 2" xfId="26576" xr:uid="{00000000-0005-0000-0000-0000D5670000}"/>
    <cellStyle name="Total 9 2 6 3 13" xfId="26577" xr:uid="{00000000-0005-0000-0000-0000D6670000}"/>
    <cellStyle name="Total 9 2 6 3 13 2" xfId="26578" xr:uid="{00000000-0005-0000-0000-0000D7670000}"/>
    <cellStyle name="Total 9 2 6 3 14" xfId="26579" xr:uid="{00000000-0005-0000-0000-0000D8670000}"/>
    <cellStyle name="Total 9 2 6 3 14 2" xfId="26580" xr:uid="{00000000-0005-0000-0000-0000D9670000}"/>
    <cellStyle name="Total 9 2 6 3 15" xfId="26581" xr:uid="{00000000-0005-0000-0000-0000DA670000}"/>
    <cellStyle name="Total 9 2 6 3 15 2" xfId="26582" xr:uid="{00000000-0005-0000-0000-0000DB670000}"/>
    <cellStyle name="Total 9 2 6 3 16" xfId="26583" xr:uid="{00000000-0005-0000-0000-0000DC670000}"/>
    <cellStyle name="Total 9 2 6 3 2" xfId="26584" xr:uid="{00000000-0005-0000-0000-0000DD670000}"/>
    <cellStyle name="Total 9 2 6 3 2 2" xfId="26585" xr:uid="{00000000-0005-0000-0000-0000DE670000}"/>
    <cellStyle name="Total 9 2 6 3 3" xfId="26586" xr:uid="{00000000-0005-0000-0000-0000DF670000}"/>
    <cellStyle name="Total 9 2 6 3 3 2" xfId="26587" xr:uid="{00000000-0005-0000-0000-0000E0670000}"/>
    <cellStyle name="Total 9 2 6 3 4" xfId="26588" xr:uid="{00000000-0005-0000-0000-0000E1670000}"/>
    <cellStyle name="Total 9 2 6 3 4 2" xfId="26589" xr:uid="{00000000-0005-0000-0000-0000E2670000}"/>
    <cellStyle name="Total 9 2 6 3 5" xfId="26590" xr:uid="{00000000-0005-0000-0000-0000E3670000}"/>
    <cellStyle name="Total 9 2 6 3 5 2" xfId="26591" xr:uid="{00000000-0005-0000-0000-0000E4670000}"/>
    <cellStyle name="Total 9 2 6 3 6" xfId="26592" xr:uid="{00000000-0005-0000-0000-0000E5670000}"/>
    <cellStyle name="Total 9 2 6 3 6 2" xfId="26593" xr:uid="{00000000-0005-0000-0000-0000E6670000}"/>
    <cellStyle name="Total 9 2 6 3 7" xfId="26594" xr:uid="{00000000-0005-0000-0000-0000E7670000}"/>
    <cellStyle name="Total 9 2 6 3 7 2" xfId="26595" xr:uid="{00000000-0005-0000-0000-0000E8670000}"/>
    <cellStyle name="Total 9 2 6 3 8" xfId="26596" xr:uid="{00000000-0005-0000-0000-0000E9670000}"/>
    <cellStyle name="Total 9 2 6 3 8 2" xfId="26597" xr:uid="{00000000-0005-0000-0000-0000EA670000}"/>
    <cellStyle name="Total 9 2 6 3 9" xfId="26598" xr:uid="{00000000-0005-0000-0000-0000EB670000}"/>
    <cellStyle name="Total 9 2 6 3 9 2" xfId="26599" xr:uid="{00000000-0005-0000-0000-0000EC670000}"/>
    <cellStyle name="Total 9 2 6 4" xfId="26600" xr:uid="{00000000-0005-0000-0000-0000ED670000}"/>
    <cellStyle name="Total 9 2 6 4 10" xfId="26601" xr:uid="{00000000-0005-0000-0000-0000EE670000}"/>
    <cellStyle name="Total 9 2 6 4 10 2" xfId="26602" xr:uid="{00000000-0005-0000-0000-0000EF670000}"/>
    <cellStyle name="Total 9 2 6 4 11" xfId="26603" xr:uid="{00000000-0005-0000-0000-0000F0670000}"/>
    <cellStyle name="Total 9 2 6 4 11 2" xfId="26604" xr:uid="{00000000-0005-0000-0000-0000F1670000}"/>
    <cellStyle name="Total 9 2 6 4 12" xfId="26605" xr:uid="{00000000-0005-0000-0000-0000F2670000}"/>
    <cellStyle name="Total 9 2 6 4 12 2" xfId="26606" xr:uid="{00000000-0005-0000-0000-0000F3670000}"/>
    <cellStyle name="Total 9 2 6 4 13" xfId="26607" xr:uid="{00000000-0005-0000-0000-0000F4670000}"/>
    <cellStyle name="Total 9 2 6 4 13 2" xfId="26608" xr:uid="{00000000-0005-0000-0000-0000F5670000}"/>
    <cellStyle name="Total 9 2 6 4 14" xfId="26609" xr:uid="{00000000-0005-0000-0000-0000F6670000}"/>
    <cellStyle name="Total 9 2 6 4 14 2" xfId="26610" xr:uid="{00000000-0005-0000-0000-0000F7670000}"/>
    <cellStyle name="Total 9 2 6 4 15" xfId="26611" xr:uid="{00000000-0005-0000-0000-0000F8670000}"/>
    <cellStyle name="Total 9 2 6 4 15 2" xfId="26612" xr:uid="{00000000-0005-0000-0000-0000F9670000}"/>
    <cellStyle name="Total 9 2 6 4 16" xfId="26613" xr:uid="{00000000-0005-0000-0000-0000FA670000}"/>
    <cellStyle name="Total 9 2 6 4 2" xfId="26614" xr:uid="{00000000-0005-0000-0000-0000FB670000}"/>
    <cellStyle name="Total 9 2 6 4 2 2" xfId="26615" xr:uid="{00000000-0005-0000-0000-0000FC670000}"/>
    <cellStyle name="Total 9 2 6 4 3" xfId="26616" xr:uid="{00000000-0005-0000-0000-0000FD670000}"/>
    <cellStyle name="Total 9 2 6 4 3 2" xfId="26617" xr:uid="{00000000-0005-0000-0000-0000FE670000}"/>
    <cellStyle name="Total 9 2 6 4 4" xfId="26618" xr:uid="{00000000-0005-0000-0000-0000FF670000}"/>
    <cellStyle name="Total 9 2 6 4 4 2" xfId="26619" xr:uid="{00000000-0005-0000-0000-000000680000}"/>
    <cellStyle name="Total 9 2 6 4 5" xfId="26620" xr:uid="{00000000-0005-0000-0000-000001680000}"/>
    <cellStyle name="Total 9 2 6 4 5 2" xfId="26621" xr:uid="{00000000-0005-0000-0000-000002680000}"/>
    <cellStyle name="Total 9 2 6 4 6" xfId="26622" xr:uid="{00000000-0005-0000-0000-000003680000}"/>
    <cellStyle name="Total 9 2 6 4 6 2" xfId="26623" xr:uid="{00000000-0005-0000-0000-000004680000}"/>
    <cellStyle name="Total 9 2 6 4 7" xfId="26624" xr:uid="{00000000-0005-0000-0000-000005680000}"/>
    <cellStyle name="Total 9 2 6 4 7 2" xfId="26625" xr:uid="{00000000-0005-0000-0000-000006680000}"/>
    <cellStyle name="Total 9 2 6 4 8" xfId="26626" xr:uid="{00000000-0005-0000-0000-000007680000}"/>
    <cellStyle name="Total 9 2 6 4 8 2" xfId="26627" xr:uid="{00000000-0005-0000-0000-000008680000}"/>
    <cellStyle name="Total 9 2 6 4 9" xfId="26628" xr:uid="{00000000-0005-0000-0000-000009680000}"/>
    <cellStyle name="Total 9 2 6 4 9 2" xfId="26629" xr:uid="{00000000-0005-0000-0000-00000A680000}"/>
    <cellStyle name="Total 9 2 6 5" xfId="26630" xr:uid="{00000000-0005-0000-0000-00000B680000}"/>
    <cellStyle name="Total 9 2 6 5 10" xfId="26631" xr:uid="{00000000-0005-0000-0000-00000C680000}"/>
    <cellStyle name="Total 9 2 6 5 10 2" xfId="26632" xr:uid="{00000000-0005-0000-0000-00000D680000}"/>
    <cellStyle name="Total 9 2 6 5 11" xfId="26633" xr:uid="{00000000-0005-0000-0000-00000E680000}"/>
    <cellStyle name="Total 9 2 6 5 11 2" xfId="26634" xr:uid="{00000000-0005-0000-0000-00000F680000}"/>
    <cellStyle name="Total 9 2 6 5 12" xfId="26635" xr:uid="{00000000-0005-0000-0000-000010680000}"/>
    <cellStyle name="Total 9 2 6 5 12 2" xfId="26636" xr:uid="{00000000-0005-0000-0000-000011680000}"/>
    <cellStyle name="Total 9 2 6 5 13" xfId="26637" xr:uid="{00000000-0005-0000-0000-000012680000}"/>
    <cellStyle name="Total 9 2 6 5 13 2" xfId="26638" xr:uid="{00000000-0005-0000-0000-000013680000}"/>
    <cellStyle name="Total 9 2 6 5 14" xfId="26639" xr:uid="{00000000-0005-0000-0000-000014680000}"/>
    <cellStyle name="Total 9 2 6 5 14 2" xfId="26640" xr:uid="{00000000-0005-0000-0000-000015680000}"/>
    <cellStyle name="Total 9 2 6 5 15" xfId="26641" xr:uid="{00000000-0005-0000-0000-000016680000}"/>
    <cellStyle name="Total 9 2 6 5 2" xfId="26642" xr:uid="{00000000-0005-0000-0000-000017680000}"/>
    <cellStyle name="Total 9 2 6 5 2 2" xfId="26643" xr:uid="{00000000-0005-0000-0000-000018680000}"/>
    <cellStyle name="Total 9 2 6 5 3" xfId="26644" xr:uid="{00000000-0005-0000-0000-000019680000}"/>
    <cellStyle name="Total 9 2 6 5 3 2" xfId="26645" xr:uid="{00000000-0005-0000-0000-00001A680000}"/>
    <cellStyle name="Total 9 2 6 5 4" xfId="26646" xr:uid="{00000000-0005-0000-0000-00001B680000}"/>
    <cellStyle name="Total 9 2 6 5 4 2" xfId="26647" xr:uid="{00000000-0005-0000-0000-00001C680000}"/>
    <cellStyle name="Total 9 2 6 5 5" xfId="26648" xr:uid="{00000000-0005-0000-0000-00001D680000}"/>
    <cellStyle name="Total 9 2 6 5 5 2" xfId="26649" xr:uid="{00000000-0005-0000-0000-00001E680000}"/>
    <cellStyle name="Total 9 2 6 5 6" xfId="26650" xr:uid="{00000000-0005-0000-0000-00001F680000}"/>
    <cellStyle name="Total 9 2 6 5 6 2" xfId="26651" xr:uid="{00000000-0005-0000-0000-000020680000}"/>
    <cellStyle name="Total 9 2 6 5 7" xfId="26652" xr:uid="{00000000-0005-0000-0000-000021680000}"/>
    <cellStyle name="Total 9 2 6 5 7 2" xfId="26653" xr:uid="{00000000-0005-0000-0000-000022680000}"/>
    <cellStyle name="Total 9 2 6 5 8" xfId="26654" xr:uid="{00000000-0005-0000-0000-000023680000}"/>
    <cellStyle name="Total 9 2 6 5 8 2" xfId="26655" xr:uid="{00000000-0005-0000-0000-000024680000}"/>
    <cellStyle name="Total 9 2 6 5 9" xfId="26656" xr:uid="{00000000-0005-0000-0000-000025680000}"/>
    <cellStyle name="Total 9 2 6 5 9 2" xfId="26657" xr:uid="{00000000-0005-0000-0000-000026680000}"/>
    <cellStyle name="Total 9 2 6 6" xfId="26658" xr:uid="{00000000-0005-0000-0000-000027680000}"/>
    <cellStyle name="Total 9 2 6 6 2" xfId="26659" xr:uid="{00000000-0005-0000-0000-000028680000}"/>
    <cellStyle name="Total 9 2 6 7" xfId="26660" xr:uid="{00000000-0005-0000-0000-000029680000}"/>
    <cellStyle name="Total 9 2 6 7 2" xfId="26661" xr:uid="{00000000-0005-0000-0000-00002A680000}"/>
    <cellStyle name="Total 9 2 6 8" xfId="26662" xr:uid="{00000000-0005-0000-0000-00002B680000}"/>
    <cellStyle name="Total 9 2 6 8 2" xfId="26663" xr:uid="{00000000-0005-0000-0000-00002C680000}"/>
    <cellStyle name="Total 9 2 6 9" xfId="26664" xr:uid="{00000000-0005-0000-0000-00002D680000}"/>
    <cellStyle name="Total 9 2 6 9 2" xfId="26665" xr:uid="{00000000-0005-0000-0000-00002E680000}"/>
    <cellStyle name="Total 9 2 7" xfId="26666" xr:uid="{00000000-0005-0000-0000-00002F680000}"/>
    <cellStyle name="Total 9 2 7 10" xfId="26667" xr:uid="{00000000-0005-0000-0000-000030680000}"/>
    <cellStyle name="Total 9 2 7 10 2" xfId="26668" xr:uid="{00000000-0005-0000-0000-000031680000}"/>
    <cellStyle name="Total 9 2 7 11" xfId="26669" xr:uid="{00000000-0005-0000-0000-000032680000}"/>
    <cellStyle name="Total 9 2 7 11 2" xfId="26670" xr:uid="{00000000-0005-0000-0000-000033680000}"/>
    <cellStyle name="Total 9 2 7 12" xfId="26671" xr:uid="{00000000-0005-0000-0000-000034680000}"/>
    <cellStyle name="Total 9 2 7 12 2" xfId="26672" xr:uid="{00000000-0005-0000-0000-000035680000}"/>
    <cellStyle name="Total 9 2 7 13" xfId="26673" xr:uid="{00000000-0005-0000-0000-000036680000}"/>
    <cellStyle name="Total 9 2 7 13 2" xfId="26674" xr:uid="{00000000-0005-0000-0000-000037680000}"/>
    <cellStyle name="Total 9 2 7 14" xfId="26675" xr:uid="{00000000-0005-0000-0000-000038680000}"/>
    <cellStyle name="Total 9 2 7 14 2" xfId="26676" xr:uid="{00000000-0005-0000-0000-000039680000}"/>
    <cellStyle name="Total 9 2 7 15" xfId="26677" xr:uid="{00000000-0005-0000-0000-00003A680000}"/>
    <cellStyle name="Total 9 2 7 15 2" xfId="26678" xr:uid="{00000000-0005-0000-0000-00003B680000}"/>
    <cellStyle name="Total 9 2 7 16" xfId="26679" xr:uid="{00000000-0005-0000-0000-00003C680000}"/>
    <cellStyle name="Total 9 2 7 16 2" xfId="26680" xr:uid="{00000000-0005-0000-0000-00003D680000}"/>
    <cellStyle name="Total 9 2 7 17" xfId="26681" xr:uid="{00000000-0005-0000-0000-00003E680000}"/>
    <cellStyle name="Total 9 2 7 17 2" xfId="26682" xr:uid="{00000000-0005-0000-0000-00003F680000}"/>
    <cellStyle name="Total 9 2 7 18" xfId="26683" xr:uid="{00000000-0005-0000-0000-000040680000}"/>
    <cellStyle name="Total 9 2 7 2" xfId="26684" xr:uid="{00000000-0005-0000-0000-000041680000}"/>
    <cellStyle name="Total 9 2 7 2 10" xfId="26685" xr:uid="{00000000-0005-0000-0000-000042680000}"/>
    <cellStyle name="Total 9 2 7 2 10 2" xfId="26686" xr:uid="{00000000-0005-0000-0000-000043680000}"/>
    <cellStyle name="Total 9 2 7 2 11" xfId="26687" xr:uid="{00000000-0005-0000-0000-000044680000}"/>
    <cellStyle name="Total 9 2 7 2 11 2" xfId="26688" xr:uid="{00000000-0005-0000-0000-000045680000}"/>
    <cellStyle name="Total 9 2 7 2 12" xfId="26689" xr:uid="{00000000-0005-0000-0000-000046680000}"/>
    <cellStyle name="Total 9 2 7 2 12 2" xfId="26690" xr:uid="{00000000-0005-0000-0000-000047680000}"/>
    <cellStyle name="Total 9 2 7 2 13" xfId="26691" xr:uid="{00000000-0005-0000-0000-000048680000}"/>
    <cellStyle name="Total 9 2 7 2 13 2" xfId="26692" xr:uid="{00000000-0005-0000-0000-000049680000}"/>
    <cellStyle name="Total 9 2 7 2 14" xfId="26693" xr:uid="{00000000-0005-0000-0000-00004A680000}"/>
    <cellStyle name="Total 9 2 7 2 14 2" xfId="26694" xr:uid="{00000000-0005-0000-0000-00004B680000}"/>
    <cellStyle name="Total 9 2 7 2 15" xfId="26695" xr:uid="{00000000-0005-0000-0000-00004C680000}"/>
    <cellStyle name="Total 9 2 7 2 15 2" xfId="26696" xr:uid="{00000000-0005-0000-0000-00004D680000}"/>
    <cellStyle name="Total 9 2 7 2 16" xfId="26697" xr:uid="{00000000-0005-0000-0000-00004E680000}"/>
    <cellStyle name="Total 9 2 7 2 16 2" xfId="26698" xr:uid="{00000000-0005-0000-0000-00004F680000}"/>
    <cellStyle name="Total 9 2 7 2 17" xfId="26699" xr:uid="{00000000-0005-0000-0000-000050680000}"/>
    <cellStyle name="Total 9 2 7 2 17 2" xfId="26700" xr:uid="{00000000-0005-0000-0000-000051680000}"/>
    <cellStyle name="Total 9 2 7 2 18" xfId="26701" xr:uid="{00000000-0005-0000-0000-000052680000}"/>
    <cellStyle name="Total 9 2 7 2 2" xfId="26702" xr:uid="{00000000-0005-0000-0000-000053680000}"/>
    <cellStyle name="Total 9 2 7 2 2 2" xfId="26703" xr:uid="{00000000-0005-0000-0000-000054680000}"/>
    <cellStyle name="Total 9 2 7 2 3" xfId="26704" xr:uid="{00000000-0005-0000-0000-000055680000}"/>
    <cellStyle name="Total 9 2 7 2 3 2" xfId="26705" xr:uid="{00000000-0005-0000-0000-000056680000}"/>
    <cellStyle name="Total 9 2 7 2 4" xfId="26706" xr:uid="{00000000-0005-0000-0000-000057680000}"/>
    <cellStyle name="Total 9 2 7 2 4 2" xfId="26707" xr:uid="{00000000-0005-0000-0000-000058680000}"/>
    <cellStyle name="Total 9 2 7 2 5" xfId="26708" xr:uid="{00000000-0005-0000-0000-000059680000}"/>
    <cellStyle name="Total 9 2 7 2 5 2" xfId="26709" xr:uid="{00000000-0005-0000-0000-00005A680000}"/>
    <cellStyle name="Total 9 2 7 2 6" xfId="26710" xr:uid="{00000000-0005-0000-0000-00005B680000}"/>
    <cellStyle name="Total 9 2 7 2 6 2" xfId="26711" xr:uid="{00000000-0005-0000-0000-00005C680000}"/>
    <cellStyle name="Total 9 2 7 2 7" xfId="26712" xr:uid="{00000000-0005-0000-0000-00005D680000}"/>
    <cellStyle name="Total 9 2 7 2 7 2" xfId="26713" xr:uid="{00000000-0005-0000-0000-00005E680000}"/>
    <cellStyle name="Total 9 2 7 2 8" xfId="26714" xr:uid="{00000000-0005-0000-0000-00005F680000}"/>
    <cellStyle name="Total 9 2 7 2 8 2" xfId="26715" xr:uid="{00000000-0005-0000-0000-000060680000}"/>
    <cellStyle name="Total 9 2 7 2 9" xfId="26716" xr:uid="{00000000-0005-0000-0000-000061680000}"/>
    <cellStyle name="Total 9 2 7 2 9 2" xfId="26717" xr:uid="{00000000-0005-0000-0000-000062680000}"/>
    <cellStyle name="Total 9 2 7 3" xfId="26718" xr:uid="{00000000-0005-0000-0000-000063680000}"/>
    <cellStyle name="Total 9 2 7 3 10" xfId="26719" xr:uid="{00000000-0005-0000-0000-000064680000}"/>
    <cellStyle name="Total 9 2 7 3 10 2" xfId="26720" xr:uid="{00000000-0005-0000-0000-000065680000}"/>
    <cellStyle name="Total 9 2 7 3 11" xfId="26721" xr:uid="{00000000-0005-0000-0000-000066680000}"/>
    <cellStyle name="Total 9 2 7 3 11 2" xfId="26722" xr:uid="{00000000-0005-0000-0000-000067680000}"/>
    <cellStyle name="Total 9 2 7 3 12" xfId="26723" xr:uid="{00000000-0005-0000-0000-000068680000}"/>
    <cellStyle name="Total 9 2 7 3 12 2" xfId="26724" xr:uid="{00000000-0005-0000-0000-000069680000}"/>
    <cellStyle name="Total 9 2 7 3 13" xfId="26725" xr:uid="{00000000-0005-0000-0000-00006A680000}"/>
    <cellStyle name="Total 9 2 7 3 13 2" xfId="26726" xr:uid="{00000000-0005-0000-0000-00006B680000}"/>
    <cellStyle name="Total 9 2 7 3 14" xfId="26727" xr:uid="{00000000-0005-0000-0000-00006C680000}"/>
    <cellStyle name="Total 9 2 7 3 14 2" xfId="26728" xr:uid="{00000000-0005-0000-0000-00006D680000}"/>
    <cellStyle name="Total 9 2 7 3 15" xfId="26729" xr:uid="{00000000-0005-0000-0000-00006E680000}"/>
    <cellStyle name="Total 9 2 7 3 15 2" xfId="26730" xr:uid="{00000000-0005-0000-0000-00006F680000}"/>
    <cellStyle name="Total 9 2 7 3 16" xfId="26731" xr:uid="{00000000-0005-0000-0000-000070680000}"/>
    <cellStyle name="Total 9 2 7 3 2" xfId="26732" xr:uid="{00000000-0005-0000-0000-000071680000}"/>
    <cellStyle name="Total 9 2 7 3 2 2" xfId="26733" xr:uid="{00000000-0005-0000-0000-000072680000}"/>
    <cellStyle name="Total 9 2 7 3 3" xfId="26734" xr:uid="{00000000-0005-0000-0000-000073680000}"/>
    <cellStyle name="Total 9 2 7 3 3 2" xfId="26735" xr:uid="{00000000-0005-0000-0000-000074680000}"/>
    <cellStyle name="Total 9 2 7 3 4" xfId="26736" xr:uid="{00000000-0005-0000-0000-000075680000}"/>
    <cellStyle name="Total 9 2 7 3 4 2" xfId="26737" xr:uid="{00000000-0005-0000-0000-000076680000}"/>
    <cellStyle name="Total 9 2 7 3 5" xfId="26738" xr:uid="{00000000-0005-0000-0000-000077680000}"/>
    <cellStyle name="Total 9 2 7 3 5 2" xfId="26739" xr:uid="{00000000-0005-0000-0000-000078680000}"/>
    <cellStyle name="Total 9 2 7 3 6" xfId="26740" xr:uid="{00000000-0005-0000-0000-000079680000}"/>
    <cellStyle name="Total 9 2 7 3 6 2" xfId="26741" xr:uid="{00000000-0005-0000-0000-00007A680000}"/>
    <cellStyle name="Total 9 2 7 3 7" xfId="26742" xr:uid="{00000000-0005-0000-0000-00007B680000}"/>
    <cellStyle name="Total 9 2 7 3 7 2" xfId="26743" xr:uid="{00000000-0005-0000-0000-00007C680000}"/>
    <cellStyle name="Total 9 2 7 3 8" xfId="26744" xr:uid="{00000000-0005-0000-0000-00007D680000}"/>
    <cellStyle name="Total 9 2 7 3 8 2" xfId="26745" xr:uid="{00000000-0005-0000-0000-00007E680000}"/>
    <cellStyle name="Total 9 2 7 3 9" xfId="26746" xr:uid="{00000000-0005-0000-0000-00007F680000}"/>
    <cellStyle name="Total 9 2 7 3 9 2" xfId="26747" xr:uid="{00000000-0005-0000-0000-000080680000}"/>
    <cellStyle name="Total 9 2 7 4" xfId="26748" xr:uid="{00000000-0005-0000-0000-000081680000}"/>
    <cellStyle name="Total 9 2 7 4 10" xfId="26749" xr:uid="{00000000-0005-0000-0000-000082680000}"/>
    <cellStyle name="Total 9 2 7 4 10 2" xfId="26750" xr:uid="{00000000-0005-0000-0000-000083680000}"/>
    <cellStyle name="Total 9 2 7 4 11" xfId="26751" xr:uid="{00000000-0005-0000-0000-000084680000}"/>
    <cellStyle name="Total 9 2 7 4 11 2" xfId="26752" xr:uid="{00000000-0005-0000-0000-000085680000}"/>
    <cellStyle name="Total 9 2 7 4 12" xfId="26753" xr:uid="{00000000-0005-0000-0000-000086680000}"/>
    <cellStyle name="Total 9 2 7 4 12 2" xfId="26754" xr:uid="{00000000-0005-0000-0000-000087680000}"/>
    <cellStyle name="Total 9 2 7 4 13" xfId="26755" xr:uid="{00000000-0005-0000-0000-000088680000}"/>
    <cellStyle name="Total 9 2 7 4 13 2" xfId="26756" xr:uid="{00000000-0005-0000-0000-000089680000}"/>
    <cellStyle name="Total 9 2 7 4 14" xfId="26757" xr:uid="{00000000-0005-0000-0000-00008A680000}"/>
    <cellStyle name="Total 9 2 7 4 14 2" xfId="26758" xr:uid="{00000000-0005-0000-0000-00008B680000}"/>
    <cellStyle name="Total 9 2 7 4 15" xfId="26759" xr:uid="{00000000-0005-0000-0000-00008C680000}"/>
    <cellStyle name="Total 9 2 7 4 15 2" xfId="26760" xr:uid="{00000000-0005-0000-0000-00008D680000}"/>
    <cellStyle name="Total 9 2 7 4 16" xfId="26761" xr:uid="{00000000-0005-0000-0000-00008E680000}"/>
    <cellStyle name="Total 9 2 7 4 2" xfId="26762" xr:uid="{00000000-0005-0000-0000-00008F680000}"/>
    <cellStyle name="Total 9 2 7 4 2 2" xfId="26763" xr:uid="{00000000-0005-0000-0000-000090680000}"/>
    <cellStyle name="Total 9 2 7 4 3" xfId="26764" xr:uid="{00000000-0005-0000-0000-000091680000}"/>
    <cellStyle name="Total 9 2 7 4 3 2" xfId="26765" xr:uid="{00000000-0005-0000-0000-000092680000}"/>
    <cellStyle name="Total 9 2 7 4 4" xfId="26766" xr:uid="{00000000-0005-0000-0000-000093680000}"/>
    <cellStyle name="Total 9 2 7 4 4 2" xfId="26767" xr:uid="{00000000-0005-0000-0000-000094680000}"/>
    <cellStyle name="Total 9 2 7 4 5" xfId="26768" xr:uid="{00000000-0005-0000-0000-000095680000}"/>
    <cellStyle name="Total 9 2 7 4 5 2" xfId="26769" xr:uid="{00000000-0005-0000-0000-000096680000}"/>
    <cellStyle name="Total 9 2 7 4 6" xfId="26770" xr:uid="{00000000-0005-0000-0000-000097680000}"/>
    <cellStyle name="Total 9 2 7 4 6 2" xfId="26771" xr:uid="{00000000-0005-0000-0000-000098680000}"/>
    <cellStyle name="Total 9 2 7 4 7" xfId="26772" xr:uid="{00000000-0005-0000-0000-000099680000}"/>
    <cellStyle name="Total 9 2 7 4 7 2" xfId="26773" xr:uid="{00000000-0005-0000-0000-00009A680000}"/>
    <cellStyle name="Total 9 2 7 4 8" xfId="26774" xr:uid="{00000000-0005-0000-0000-00009B680000}"/>
    <cellStyle name="Total 9 2 7 4 8 2" xfId="26775" xr:uid="{00000000-0005-0000-0000-00009C680000}"/>
    <cellStyle name="Total 9 2 7 4 9" xfId="26776" xr:uid="{00000000-0005-0000-0000-00009D680000}"/>
    <cellStyle name="Total 9 2 7 4 9 2" xfId="26777" xr:uid="{00000000-0005-0000-0000-00009E680000}"/>
    <cellStyle name="Total 9 2 7 5" xfId="26778" xr:uid="{00000000-0005-0000-0000-00009F680000}"/>
    <cellStyle name="Total 9 2 7 5 10" xfId="26779" xr:uid="{00000000-0005-0000-0000-0000A0680000}"/>
    <cellStyle name="Total 9 2 7 5 10 2" xfId="26780" xr:uid="{00000000-0005-0000-0000-0000A1680000}"/>
    <cellStyle name="Total 9 2 7 5 11" xfId="26781" xr:uid="{00000000-0005-0000-0000-0000A2680000}"/>
    <cellStyle name="Total 9 2 7 5 11 2" xfId="26782" xr:uid="{00000000-0005-0000-0000-0000A3680000}"/>
    <cellStyle name="Total 9 2 7 5 12" xfId="26783" xr:uid="{00000000-0005-0000-0000-0000A4680000}"/>
    <cellStyle name="Total 9 2 7 5 12 2" xfId="26784" xr:uid="{00000000-0005-0000-0000-0000A5680000}"/>
    <cellStyle name="Total 9 2 7 5 13" xfId="26785" xr:uid="{00000000-0005-0000-0000-0000A6680000}"/>
    <cellStyle name="Total 9 2 7 5 13 2" xfId="26786" xr:uid="{00000000-0005-0000-0000-0000A7680000}"/>
    <cellStyle name="Total 9 2 7 5 14" xfId="26787" xr:uid="{00000000-0005-0000-0000-0000A8680000}"/>
    <cellStyle name="Total 9 2 7 5 2" xfId="26788" xr:uid="{00000000-0005-0000-0000-0000A9680000}"/>
    <cellStyle name="Total 9 2 7 5 2 2" xfId="26789" xr:uid="{00000000-0005-0000-0000-0000AA680000}"/>
    <cellStyle name="Total 9 2 7 5 3" xfId="26790" xr:uid="{00000000-0005-0000-0000-0000AB680000}"/>
    <cellStyle name="Total 9 2 7 5 3 2" xfId="26791" xr:uid="{00000000-0005-0000-0000-0000AC680000}"/>
    <cellStyle name="Total 9 2 7 5 4" xfId="26792" xr:uid="{00000000-0005-0000-0000-0000AD680000}"/>
    <cellStyle name="Total 9 2 7 5 4 2" xfId="26793" xr:uid="{00000000-0005-0000-0000-0000AE680000}"/>
    <cellStyle name="Total 9 2 7 5 5" xfId="26794" xr:uid="{00000000-0005-0000-0000-0000AF680000}"/>
    <cellStyle name="Total 9 2 7 5 5 2" xfId="26795" xr:uid="{00000000-0005-0000-0000-0000B0680000}"/>
    <cellStyle name="Total 9 2 7 5 6" xfId="26796" xr:uid="{00000000-0005-0000-0000-0000B1680000}"/>
    <cellStyle name="Total 9 2 7 5 6 2" xfId="26797" xr:uid="{00000000-0005-0000-0000-0000B2680000}"/>
    <cellStyle name="Total 9 2 7 5 7" xfId="26798" xr:uid="{00000000-0005-0000-0000-0000B3680000}"/>
    <cellStyle name="Total 9 2 7 5 7 2" xfId="26799" xr:uid="{00000000-0005-0000-0000-0000B4680000}"/>
    <cellStyle name="Total 9 2 7 5 8" xfId="26800" xr:uid="{00000000-0005-0000-0000-0000B5680000}"/>
    <cellStyle name="Total 9 2 7 5 8 2" xfId="26801" xr:uid="{00000000-0005-0000-0000-0000B6680000}"/>
    <cellStyle name="Total 9 2 7 5 9" xfId="26802" xr:uid="{00000000-0005-0000-0000-0000B7680000}"/>
    <cellStyle name="Total 9 2 7 5 9 2" xfId="26803" xr:uid="{00000000-0005-0000-0000-0000B8680000}"/>
    <cellStyle name="Total 9 2 7 6" xfId="26804" xr:uid="{00000000-0005-0000-0000-0000B9680000}"/>
    <cellStyle name="Total 9 2 7 6 2" xfId="26805" xr:uid="{00000000-0005-0000-0000-0000BA680000}"/>
    <cellStyle name="Total 9 2 7 7" xfId="26806" xr:uid="{00000000-0005-0000-0000-0000BB680000}"/>
    <cellStyle name="Total 9 2 7 7 2" xfId="26807" xr:uid="{00000000-0005-0000-0000-0000BC680000}"/>
    <cellStyle name="Total 9 2 7 8" xfId="26808" xr:uid="{00000000-0005-0000-0000-0000BD680000}"/>
    <cellStyle name="Total 9 2 7 8 2" xfId="26809" xr:uid="{00000000-0005-0000-0000-0000BE680000}"/>
    <cellStyle name="Total 9 2 7 9" xfId="26810" xr:uid="{00000000-0005-0000-0000-0000BF680000}"/>
    <cellStyle name="Total 9 2 7 9 2" xfId="26811" xr:uid="{00000000-0005-0000-0000-0000C0680000}"/>
    <cellStyle name="Total 9 2 8" xfId="26812" xr:uid="{00000000-0005-0000-0000-0000C1680000}"/>
    <cellStyle name="Total 9 2 8 10" xfId="26813" xr:uid="{00000000-0005-0000-0000-0000C2680000}"/>
    <cellStyle name="Total 9 2 8 10 2" xfId="26814" xr:uid="{00000000-0005-0000-0000-0000C3680000}"/>
    <cellStyle name="Total 9 2 8 11" xfId="26815" xr:uid="{00000000-0005-0000-0000-0000C4680000}"/>
    <cellStyle name="Total 9 2 8 11 2" xfId="26816" xr:uid="{00000000-0005-0000-0000-0000C5680000}"/>
    <cellStyle name="Total 9 2 8 12" xfId="26817" xr:uid="{00000000-0005-0000-0000-0000C6680000}"/>
    <cellStyle name="Total 9 2 8 12 2" xfId="26818" xr:uid="{00000000-0005-0000-0000-0000C7680000}"/>
    <cellStyle name="Total 9 2 8 13" xfId="26819" xr:uid="{00000000-0005-0000-0000-0000C8680000}"/>
    <cellStyle name="Total 9 2 8 13 2" xfId="26820" xr:uid="{00000000-0005-0000-0000-0000C9680000}"/>
    <cellStyle name="Total 9 2 8 14" xfId="26821" xr:uid="{00000000-0005-0000-0000-0000CA680000}"/>
    <cellStyle name="Total 9 2 8 14 2" xfId="26822" xr:uid="{00000000-0005-0000-0000-0000CB680000}"/>
    <cellStyle name="Total 9 2 8 15" xfId="26823" xr:uid="{00000000-0005-0000-0000-0000CC680000}"/>
    <cellStyle name="Total 9 2 8 15 2" xfId="26824" xr:uid="{00000000-0005-0000-0000-0000CD680000}"/>
    <cellStyle name="Total 9 2 8 16" xfId="26825" xr:uid="{00000000-0005-0000-0000-0000CE680000}"/>
    <cellStyle name="Total 9 2 8 16 2" xfId="26826" xr:uid="{00000000-0005-0000-0000-0000CF680000}"/>
    <cellStyle name="Total 9 2 8 17" xfId="26827" xr:uid="{00000000-0005-0000-0000-0000D0680000}"/>
    <cellStyle name="Total 9 2 8 17 2" xfId="26828" xr:uid="{00000000-0005-0000-0000-0000D1680000}"/>
    <cellStyle name="Total 9 2 8 18" xfId="26829" xr:uid="{00000000-0005-0000-0000-0000D2680000}"/>
    <cellStyle name="Total 9 2 8 2" xfId="26830" xr:uid="{00000000-0005-0000-0000-0000D3680000}"/>
    <cellStyle name="Total 9 2 8 2 10" xfId="26831" xr:uid="{00000000-0005-0000-0000-0000D4680000}"/>
    <cellStyle name="Total 9 2 8 2 10 2" xfId="26832" xr:uid="{00000000-0005-0000-0000-0000D5680000}"/>
    <cellStyle name="Total 9 2 8 2 11" xfId="26833" xr:uid="{00000000-0005-0000-0000-0000D6680000}"/>
    <cellStyle name="Total 9 2 8 2 11 2" xfId="26834" xr:uid="{00000000-0005-0000-0000-0000D7680000}"/>
    <cellStyle name="Total 9 2 8 2 12" xfId="26835" xr:uid="{00000000-0005-0000-0000-0000D8680000}"/>
    <cellStyle name="Total 9 2 8 2 12 2" xfId="26836" xr:uid="{00000000-0005-0000-0000-0000D9680000}"/>
    <cellStyle name="Total 9 2 8 2 13" xfId="26837" xr:uid="{00000000-0005-0000-0000-0000DA680000}"/>
    <cellStyle name="Total 9 2 8 2 13 2" xfId="26838" xr:uid="{00000000-0005-0000-0000-0000DB680000}"/>
    <cellStyle name="Total 9 2 8 2 14" xfId="26839" xr:uid="{00000000-0005-0000-0000-0000DC680000}"/>
    <cellStyle name="Total 9 2 8 2 14 2" xfId="26840" xr:uid="{00000000-0005-0000-0000-0000DD680000}"/>
    <cellStyle name="Total 9 2 8 2 15" xfId="26841" xr:uid="{00000000-0005-0000-0000-0000DE680000}"/>
    <cellStyle name="Total 9 2 8 2 15 2" xfId="26842" xr:uid="{00000000-0005-0000-0000-0000DF680000}"/>
    <cellStyle name="Total 9 2 8 2 16" xfId="26843" xr:uid="{00000000-0005-0000-0000-0000E0680000}"/>
    <cellStyle name="Total 9 2 8 2 16 2" xfId="26844" xr:uid="{00000000-0005-0000-0000-0000E1680000}"/>
    <cellStyle name="Total 9 2 8 2 17" xfId="26845" xr:uid="{00000000-0005-0000-0000-0000E2680000}"/>
    <cellStyle name="Total 9 2 8 2 17 2" xfId="26846" xr:uid="{00000000-0005-0000-0000-0000E3680000}"/>
    <cellStyle name="Total 9 2 8 2 18" xfId="26847" xr:uid="{00000000-0005-0000-0000-0000E4680000}"/>
    <cellStyle name="Total 9 2 8 2 2" xfId="26848" xr:uid="{00000000-0005-0000-0000-0000E5680000}"/>
    <cellStyle name="Total 9 2 8 2 2 2" xfId="26849" xr:uid="{00000000-0005-0000-0000-0000E6680000}"/>
    <cellStyle name="Total 9 2 8 2 3" xfId="26850" xr:uid="{00000000-0005-0000-0000-0000E7680000}"/>
    <cellStyle name="Total 9 2 8 2 3 2" xfId="26851" xr:uid="{00000000-0005-0000-0000-0000E8680000}"/>
    <cellStyle name="Total 9 2 8 2 4" xfId="26852" xr:uid="{00000000-0005-0000-0000-0000E9680000}"/>
    <cellStyle name="Total 9 2 8 2 4 2" xfId="26853" xr:uid="{00000000-0005-0000-0000-0000EA680000}"/>
    <cellStyle name="Total 9 2 8 2 5" xfId="26854" xr:uid="{00000000-0005-0000-0000-0000EB680000}"/>
    <cellStyle name="Total 9 2 8 2 5 2" xfId="26855" xr:uid="{00000000-0005-0000-0000-0000EC680000}"/>
    <cellStyle name="Total 9 2 8 2 6" xfId="26856" xr:uid="{00000000-0005-0000-0000-0000ED680000}"/>
    <cellStyle name="Total 9 2 8 2 6 2" xfId="26857" xr:uid="{00000000-0005-0000-0000-0000EE680000}"/>
    <cellStyle name="Total 9 2 8 2 7" xfId="26858" xr:uid="{00000000-0005-0000-0000-0000EF680000}"/>
    <cellStyle name="Total 9 2 8 2 7 2" xfId="26859" xr:uid="{00000000-0005-0000-0000-0000F0680000}"/>
    <cellStyle name="Total 9 2 8 2 8" xfId="26860" xr:uid="{00000000-0005-0000-0000-0000F1680000}"/>
    <cellStyle name="Total 9 2 8 2 8 2" xfId="26861" xr:uid="{00000000-0005-0000-0000-0000F2680000}"/>
    <cellStyle name="Total 9 2 8 2 9" xfId="26862" xr:uid="{00000000-0005-0000-0000-0000F3680000}"/>
    <cellStyle name="Total 9 2 8 2 9 2" xfId="26863" xr:uid="{00000000-0005-0000-0000-0000F4680000}"/>
    <cellStyle name="Total 9 2 8 3" xfId="26864" xr:uid="{00000000-0005-0000-0000-0000F5680000}"/>
    <cellStyle name="Total 9 2 8 3 10" xfId="26865" xr:uid="{00000000-0005-0000-0000-0000F6680000}"/>
    <cellStyle name="Total 9 2 8 3 10 2" xfId="26866" xr:uid="{00000000-0005-0000-0000-0000F7680000}"/>
    <cellStyle name="Total 9 2 8 3 11" xfId="26867" xr:uid="{00000000-0005-0000-0000-0000F8680000}"/>
    <cellStyle name="Total 9 2 8 3 11 2" xfId="26868" xr:uid="{00000000-0005-0000-0000-0000F9680000}"/>
    <cellStyle name="Total 9 2 8 3 12" xfId="26869" xr:uid="{00000000-0005-0000-0000-0000FA680000}"/>
    <cellStyle name="Total 9 2 8 3 12 2" xfId="26870" xr:uid="{00000000-0005-0000-0000-0000FB680000}"/>
    <cellStyle name="Total 9 2 8 3 13" xfId="26871" xr:uid="{00000000-0005-0000-0000-0000FC680000}"/>
    <cellStyle name="Total 9 2 8 3 13 2" xfId="26872" xr:uid="{00000000-0005-0000-0000-0000FD680000}"/>
    <cellStyle name="Total 9 2 8 3 14" xfId="26873" xr:uid="{00000000-0005-0000-0000-0000FE680000}"/>
    <cellStyle name="Total 9 2 8 3 14 2" xfId="26874" xr:uid="{00000000-0005-0000-0000-0000FF680000}"/>
    <cellStyle name="Total 9 2 8 3 15" xfId="26875" xr:uid="{00000000-0005-0000-0000-000000690000}"/>
    <cellStyle name="Total 9 2 8 3 15 2" xfId="26876" xr:uid="{00000000-0005-0000-0000-000001690000}"/>
    <cellStyle name="Total 9 2 8 3 16" xfId="26877" xr:uid="{00000000-0005-0000-0000-000002690000}"/>
    <cellStyle name="Total 9 2 8 3 2" xfId="26878" xr:uid="{00000000-0005-0000-0000-000003690000}"/>
    <cellStyle name="Total 9 2 8 3 2 2" xfId="26879" xr:uid="{00000000-0005-0000-0000-000004690000}"/>
    <cellStyle name="Total 9 2 8 3 3" xfId="26880" xr:uid="{00000000-0005-0000-0000-000005690000}"/>
    <cellStyle name="Total 9 2 8 3 3 2" xfId="26881" xr:uid="{00000000-0005-0000-0000-000006690000}"/>
    <cellStyle name="Total 9 2 8 3 4" xfId="26882" xr:uid="{00000000-0005-0000-0000-000007690000}"/>
    <cellStyle name="Total 9 2 8 3 4 2" xfId="26883" xr:uid="{00000000-0005-0000-0000-000008690000}"/>
    <cellStyle name="Total 9 2 8 3 5" xfId="26884" xr:uid="{00000000-0005-0000-0000-000009690000}"/>
    <cellStyle name="Total 9 2 8 3 5 2" xfId="26885" xr:uid="{00000000-0005-0000-0000-00000A690000}"/>
    <cellStyle name="Total 9 2 8 3 6" xfId="26886" xr:uid="{00000000-0005-0000-0000-00000B690000}"/>
    <cellStyle name="Total 9 2 8 3 6 2" xfId="26887" xr:uid="{00000000-0005-0000-0000-00000C690000}"/>
    <cellStyle name="Total 9 2 8 3 7" xfId="26888" xr:uid="{00000000-0005-0000-0000-00000D690000}"/>
    <cellStyle name="Total 9 2 8 3 7 2" xfId="26889" xr:uid="{00000000-0005-0000-0000-00000E690000}"/>
    <cellStyle name="Total 9 2 8 3 8" xfId="26890" xr:uid="{00000000-0005-0000-0000-00000F690000}"/>
    <cellStyle name="Total 9 2 8 3 8 2" xfId="26891" xr:uid="{00000000-0005-0000-0000-000010690000}"/>
    <cellStyle name="Total 9 2 8 3 9" xfId="26892" xr:uid="{00000000-0005-0000-0000-000011690000}"/>
    <cellStyle name="Total 9 2 8 3 9 2" xfId="26893" xr:uid="{00000000-0005-0000-0000-000012690000}"/>
    <cellStyle name="Total 9 2 8 4" xfId="26894" xr:uid="{00000000-0005-0000-0000-000013690000}"/>
    <cellStyle name="Total 9 2 8 4 10" xfId="26895" xr:uid="{00000000-0005-0000-0000-000014690000}"/>
    <cellStyle name="Total 9 2 8 4 10 2" xfId="26896" xr:uid="{00000000-0005-0000-0000-000015690000}"/>
    <cellStyle name="Total 9 2 8 4 11" xfId="26897" xr:uid="{00000000-0005-0000-0000-000016690000}"/>
    <cellStyle name="Total 9 2 8 4 11 2" xfId="26898" xr:uid="{00000000-0005-0000-0000-000017690000}"/>
    <cellStyle name="Total 9 2 8 4 12" xfId="26899" xr:uid="{00000000-0005-0000-0000-000018690000}"/>
    <cellStyle name="Total 9 2 8 4 12 2" xfId="26900" xr:uid="{00000000-0005-0000-0000-000019690000}"/>
    <cellStyle name="Total 9 2 8 4 13" xfId="26901" xr:uid="{00000000-0005-0000-0000-00001A690000}"/>
    <cellStyle name="Total 9 2 8 4 13 2" xfId="26902" xr:uid="{00000000-0005-0000-0000-00001B690000}"/>
    <cellStyle name="Total 9 2 8 4 14" xfId="26903" xr:uid="{00000000-0005-0000-0000-00001C690000}"/>
    <cellStyle name="Total 9 2 8 4 14 2" xfId="26904" xr:uid="{00000000-0005-0000-0000-00001D690000}"/>
    <cellStyle name="Total 9 2 8 4 15" xfId="26905" xr:uid="{00000000-0005-0000-0000-00001E690000}"/>
    <cellStyle name="Total 9 2 8 4 15 2" xfId="26906" xr:uid="{00000000-0005-0000-0000-00001F690000}"/>
    <cellStyle name="Total 9 2 8 4 16" xfId="26907" xr:uid="{00000000-0005-0000-0000-000020690000}"/>
    <cellStyle name="Total 9 2 8 4 2" xfId="26908" xr:uid="{00000000-0005-0000-0000-000021690000}"/>
    <cellStyle name="Total 9 2 8 4 2 2" xfId="26909" xr:uid="{00000000-0005-0000-0000-000022690000}"/>
    <cellStyle name="Total 9 2 8 4 3" xfId="26910" xr:uid="{00000000-0005-0000-0000-000023690000}"/>
    <cellStyle name="Total 9 2 8 4 3 2" xfId="26911" xr:uid="{00000000-0005-0000-0000-000024690000}"/>
    <cellStyle name="Total 9 2 8 4 4" xfId="26912" xr:uid="{00000000-0005-0000-0000-000025690000}"/>
    <cellStyle name="Total 9 2 8 4 4 2" xfId="26913" xr:uid="{00000000-0005-0000-0000-000026690000}"/>
    <cellStyle name="Total 9 2 8 4 5" xfId="26914" xr:uid="{00000000-0005-0000-0000-000027690000}"/>
    <cellStyle name="Total 9 2 8 4 5 2" xfId="26915" xr:uid="{00000000-0005-0000-0000-000028690000}"/>
    <cellStyle name="Total 9 2 8 4 6" xfId="26916" xr:uid="{00000000-0005-0000-0000-000029690000}"/>
    <cellStyle name="Total 9 2 8 4 6 2" xfId="26917" xr:uid="{00000000-0005-0000-0000-00002A690000}"/>
    <cellStyle name="Total 9 2 8 4 7" xfId="26918" xr:uid="{00000000-0005-0000-0000-00002B690000}"/>
    <cellStyle name="Total 9 2 8 4 7 2" xfId="26919" xr:uid="{00000000-0005-0000-0000-00002C690000}"/>
    <cellStyle name="Total 9 2 8 4 8" xfId="26920" xr:uid="{00000000-0005-0000-0000-00002D690000}"/>
    <cellStyle name="Total 9 2 8 4 8 2" xfId="26921" xr:uid="{00000000-0005-0000-0000-00002E690000}"/>
    <cellStyle name="Total 9 2 8 4 9" xfId="26922" xr:uid="{00000000-0005-0000-0000-00002F690000}"/>
    <cellStyle name="Total 9 2 8 4 9 2" xfId="26923" xr:uid="{00000000-0005-0000-0000-000030690000}"/>
    <cellStyle name="Total 9 2 8 5" xfId="26924" xr:uid="{00000000-0005-0000-0000-000031690000}"/>
    <cellStyle name="Total 9 2 8 5 10" xfId="26925" xr:uid="{00000000-0005-0000-0000-000032690000}"/>
    <cellStyle name="Total 9 2 8 5 10 2" xfId="26926" xr:uid="{00000000-0005-0000-0000-000033690000}"/>
    <cellStyle name="Total 9 2 8 5 11" xfId="26927" xr:uid="{00000000-0005-0000-0000-000034690000}"/>
    <cellStyle name="Total 9 2 8 5 11 2" xfId="26928" xr:uid="{00000000-0005-0000-0000-000035690000}"/>
    <cellStyle name="Total 9 2 8 5 12" xfId="26929" xr:uid="{00000000-0005-0000-0000-000036690000}"/>
    <cellStyle name="Total 9 2 8 5 12 2" xfId="26930" xr:uid="{00000000-0005-0000-0000-000037690000}"/>
    <cellStyle name="Total 9 2 8 5 13" xfId="26931" xr:uid="{00000000-0005-0000-0000-000038690000}"/>
    <cellStyle name="Total 9 2 8 5 13 2" xfId="26932" xr:uid="{00000000-0005-0000-0000-000039690000}"/>
    <cellStyle name="Total 9 2 8 5 14" xfId="26933" xr:uid="{00000000-0005-0000-0000-00003A690000}"/>
    <cellStyle name="Total 9 2 8 5 2" xfId="26934" xr:uid="{00000000-0005-0000-0000-00003B690000}"/>
    <cellStyle name="Total 9 2 8 5 2 2" xfId="26935" xr:uid="{00000000-0005-0000-0000-00003C690000}"/>
    <cellStyle name="Total 9 2 8 5 3" xfId="26936" xr:uid="{00000000-0005-0000-0000-00003D690000}"/>
    <cellStyle name="Total 9 2 8 5 3 2" xfId="26937" xr:uid="{00000000-0005-0000-0000-00003E690000}"/>
    <cellStyle name="Total 9 2 8 5 4" xfId="26938" xr:uid="{00000000-0005-0000-0000-00003F690000}"/>
    <cellStyle name="Total 9 2 8 5 4 2" xfId="26939" xr:uid="{00000000-0005-0000-0000-000040690000}"/>
    <cellStyle name="Total 9 2 8 5 5" xfId="26940" xr:uid="{00000000-0005-0000-0000-000041690000}"/>
    <cellStyle name="Total 9 2 8 5 5 2" xfId="26941" xr:uid="{00000000-0005-0000-0000-000042690000}"/>
    <cellStyle name="Total 9 2 8 5 6" xfId="26942" xr:uid="{00000000-0005-0000-0000-000043690000}"/>
    <cellStyle name="Total 9 2 8 5 6 2" xfId="26943" xr:uid="{00000000-0005-0000-0000-000044690000}"/>
    <cellStyle name="Total 9 2 8 5 7" xfId="26944" xr:uid="{00000000-0005-0000-0000-000045690000}"/>
    <cellStyle name="Total 9 2 8 5 7 2" xfId="26945" xr:uid="{00000000-0005-0000-0000-000046690000}"/>
    <cellStyle name="Total 9 2 8 5 8" xfId="26946" xr:uid="{00000000-0005-0000-0000-000047690000}"/>
    <cellStyle name="Total 9 2 8 5 8 2" xfId="26947" xr:uid="{00000000-0005-0000-0000-000048690000}"/>
    <cellStyle name="Total 9 2 8 5 9" xfId="26948" xr:uid="{00000000-0005-0000-0000-000049690000}"/>
    <cellStyle name="Total 9 2 8 5 9 2" xfId="26949" xr:uid="{00000000-0005-0000-0000-00004A690000}"/>
    <cellStyle name="Total 9 2 8 6" xfId="26950" xr:uid="{00000000-0005-0000-0000-00004B690000}"/>
    <cellStyle name="Total 9 2 8 6 2" xfId="26951" xr:uid="{00000000-0005-0000-0000-00004C690000}"/>
    <cellStyle name="Total 9 2 8 7" xfId="26952" xr:uid="{00000000-0005-0000-0000-00004D690000}"/>
    <cellStyle name="Total 9 2 8 7 2" xfId="26953" xr:uid="{00000000-0005-0000-0000-00004E690000}"/>
    <cellStyle name="Total 9 2 8 8" xfId="26954" xr:uid="{00000000-0005-0000-0000-00004F690000}"/>
    <cellStyle name="Total 9 2 8 8 2" xfId="26955" xr:uid="{00000000-0005-0000-0000-000050690000}"/>
    <cellStyle name="Total 9 2 8 9" xfId="26956" xr:uid="{00000000-0005-0000-0000-000051690000}"/>
    <cellStyle name="Total 9 2 8 9 2" xfId="26957" xr:uid="{00000000-0005-0000-0000-000052690000}"/>
    <cellStyle name="Total 9 2 9" xfId="26958" xr:uid="{00000000-0005-0000-0000-000053690000}"/>
    <cellStyle name="Total 9 2 9 10" xfId="26959" xr:uid="{00000000-0005-0000-0000-000054690000}"/>
    <cellStyle name="Total 9 2 9 10 2" xfId="26960" xr:uid="{00000000-0005-0000-0000-000055690000}"/>
    <cellStyle name="Total 9 2 9 11" xfId="26961" xr:uid="{00000000-0005-0000-0000-000056690000}"/>
    <cellStyle name="Total 9 2 9 11 2" xfId="26962" xr:uid="{00000000-0005-0000-0000-000057690000}"/>
    <cellStyle name="Total 9 2 9 12" xfId="26963" xr:uid="{00000000-0005-0000-0000-000058690000}"/>
    <cellStyle name="Total 9 2 9 12 2" xfId="26964" xr:uid="{00000000-0005-0000-0000-000059690000}"/>
    <cellStyle name="Total 9 2 9 13" xfId="26965" xr:uid="{00000000-0005-0000-0000-00005A690000}"/>
    <cellStyle name="Total 9 2 9 13 2" xfId="26966" xr:uid="{00000000-0005-0000-0000-00005B690000}"/>
    <cellStyle name="Total 9 2 9 14" xfId="26967" xr:uid="{00000000-0005-0000-0000-00005C690000}"/>
    <cellStyle name="Total 9 2 9 14 2" xfId="26968" xr:uid="{00000000-0005-0000-0000-00005D690000}"/>
    <cellStyle name="Total 9 2 9 15" xfId="26969" xr:uid="{00000000-0005-0000-0000-00005E690000}"/>
    <cellStyle name="Total 9 2 9 15 2" xfId="26970" xr:uid="{00000000-0005-0000-0000-00005F690000}"/>
    <cellStyle name="Total 9 2 9 16" xfId="26971" xr:uid="{00000000-0005-0000-0000-000060690000}"/>
    <cellStyle name="Total 9 2 9 16 2" xfId="26972" xr:uid="{00000000-0005-0000-0000-000061690000}"/>
    <cellStyle name="Total 9 2 9 17" xfId="26973" xr:uid="{00000000-0005-0000-0000-000062690000}"/>
    <cellStyle name="Total 9 2 9 17 2" xfId="26974" xr:uid="{00000000-0005-0000-0000-000063690000}"/>
    <cellStyle name="Total 9 2 9 18" xfId="26975" xr:uid="{00000000-0005-0000-0000-000064690000}"/>
    <cellStyle name="Total 9 2 9 2" xfId="26976" xr:uid="{00000000-0005-0000-0000-000065690000}"/>
    <cellStyle name="Total 9 2 9 2 2" xfId="26977" xr:uid="{00000000-0005-0000-0000-000066690000}"/>
    <cellStyle name="Total 9 2 9 3" xfId="26978" xr:uid="{00000000-0005-0000-0000-000067690000}"/>
    <cellStyle name="Total 9 2 9 3 2" xfId="26979" xr:uid="{00000000-0005-0000-0000-000068690000}"/>
    <cellStyle name="Total 9 2 9 4" xfId="26980" xr:uid="{00000000-0005-0000-0000-000069690000}"/>
    <cellStyle name="Total 9 2 9 4 2" xfId="26981" xr:uid="{00000000-0005-0000-0000-00006A690000}"/>
    <cellStyle name="Total 9 2 9 5" xfId="26982" xr:uid="{00000000-0005-0000-0000-00006B690000}"/>
    <cellStyle name="Total 9 2 9 5 2" xfId="26983" xr:uid="{00000000-0005-0000-0000-00006C690000}"/>
    <cellStyle name="Total 9 2 9 6" xfId="26984" xr:uid="{00000000-0005-0000-0000-00006D690000}"/>
    <cellStyle name="Total 9 2 9 6 2" xfId="26985" xr:uid="{00000000-0005-0000-0000-00006E690000}"/>
    <cellStyle name="Total 9 2 9 7" xfId="26986" xr:uid="{00000000-0005-0000-0000-00006F690000}"/>
    <cellStyle name="Total 9 2 9 7 2" xfId="26987" xr:uid="{00000000-0005-0000-0000-000070690000}"/>
    <cellStyle name="Total 9 2 9 8" xfId="26988" xr:uid="{00000000-0005-0000-0000-000071690000}"/>
    <cellStyle name="Total 9 2 9 8 2" xfId="26989" xr:uid="{00000000-0005-0000-0000-000072690000}"/>
    <cellStyle name="Total 9 2 9 9" xfId="26990" xr:uid="{00000000-0005-0000-0000-000073690000}"/>
    <cellStyle name="Total 9 2 9 9 2" xfId="26991" xr:uid="{00000000-0005-0000-0000-000074690000}"/>
    <cellStyle name="Total 9 20" xfId="26992" xr:uid="{00000000-0005-0000-0000-000075690000}"/>
    <cellStyle name="Total 9 20 2" xfId="26993" xr:uid="{00000000-0005-0000-0000-000076690000}"/>
    <cellStyle name="Total 9 21" xfId="26994" xr:uid="{00000000-0005-0000-0000-000077690000}"/>
    <cellStyle name="Total 9 21 2" xfId="26995" xr:uid="{00000000-0005-0000-0000-000078690000}"/>
    <cellStyle name="Total 9 22" xfId="26996" xr:uid="{00000000-0005-0000-0000-000079690000}"/>
    <cellStyle name="Total 9 22 2" xfId="26997" xr:uid="{00000000-0005-0000-0000-00007A690000}"/>
    <cellStyle name="Total 9 23" xfId="26998" xr:uid="{00000000-0005-0000-0000-00007B690000}"/>
    <cellStyle name="Total 9 23 2" xfId="26999" xr:uid="{00000000-0005-0000-0000-00007C690000}"/>
    <cellStyle name="Total 9 24" xfId="27000" xr:uid="{00000000-0005-0000-0000-00007D690000}"/>
    <cellStyle name="Total 9 24 2" xfId="27001" xr:uid="{00000000-0005-0000-0000-00007E690000}"/>
    <cellStyle name="Total 9 25" xfId="27002" xr:uid="{00000000-0005-0000-0000-00007F690000}"/>
    <cellStyle name="Total 9 25 2" xfId="27003" xr:uid="{00000000-0005-0000-0000-000080690000}"/>
    <cellStyle name="Total 9 26" xfId="27004" xr:uid="{00000000-0005-0000-0000-000081690000}"/>
    <cellStyle name="Total 9 26 2" xfId="27005" xr:uid="{00000000-0005-0000-0000-000082690000}"/>
    <cellStyle name="Total 9 27" xfId="27006" xr:uid="{00000000-0005-0000-0000-000083690000}"/>
    <cellStyle name="Total 9 27 2" xfId="27007" xr:uid="{00000000-0005-0000-0000-000084690000}"/>
    <cellStyle name="Total 9 28" xfId="27008" xr:uid="{00000000-0005-0000-0000-000085690000}"/>
    <cellStyle name="Total 9 3" xfId="27009" xr:uid="{00000000-0005-0000-0000-000086690000}"/>
    <cellStyle name="Total 9 3 10" xfId="27010" xr:uid="{00000000-0005-0000-0000-000087690000}"/>
    <cellStyle name="Total 9 3 10 2" xfId="27011" xr:uid="{00000000-0005-0000-0000-000088690000}"/>
    <cellStyle name="Total 9 3 11" xfId="27012" xr:uid="{00000000-0005-0000-0000-000089690000}"/>
    <cellStyle name="Total 9 3 11 2" xfId="27013" xr:uid="{00000000-0005-0000-0000-00008A690000}"/>
    <cellStyle name="Total 9 3 12" xfId="27014" xr:uid="{00000000-0005-0000-0000-00008B690000}"/>
    <cellStyle name="Total 9 3 12 2" xfId="27015" xr:uid="{00000000-0005-0000-0000-00008C690000}"/>
    <cellStyle name="Total 9 3 13" xfId="27016" xr:uid="{00000000-0005-0000-0000-00008D690000}"/>
    <cellStyle name="Total 9 3 13 2" xfId="27017" xr:uid="{00000000-0005-0000-0000-00008E690000}"/>
    <cellStyle name="Total 9 3 14" xfId="27018" xr:uid="{00000000-0005-0000-0000-00008F690000}"/>
    <cellStyle name="Total 9 3 14 2" xfId="27019" xr:uid="{00000000-0005-0000-0000-000090690000}"/>
    <cellStyle name="Total 9 3 15" xfId="27020" xr:uid="{00000000-0005-0000-0000-000091690000}"/>
    <cellStyle name="Total 9 3 15 2" xfId="27021" xr:uid="{00000000-0005-0000-0000-000092690000}"/>
    <cellStyle name="Total 9 3 16" xfId="27022" xr:uid="{00000000-0005-0000-0000-000093690000}"/>
    <cellStyle name="Total 9 3 16 2" xfId="27023" xr:uid="{00000000-0005-0000-0000-000094690000}"/>
    <cellStyle name="Total 9 3 17" xfId="27024" xr:uid="{00000000-0005-0000-0000-000095690000}"/>
    <cellStyle name="Total 9 3 17 2" xfId="27025" xr:uid="{00000000-0005-0000-0000-000096690000}"/>
    <cellStyle name="Total 9 3 18" xfId="27026" xr:uid="{00000000-0005-0000-0000-000097690000}"/>
    <cellStyle name="Total 9 3 18 2" xfId="27027" xr:uid="{00000000-0005-0000-0000-000098690000}"/>
    <cellStyle name="Total 9 3 19" xfId="27028" xr:uid="{00000000-0005-0000-0000-000099690000}"/>
    <cellStyle name="Total 9 3 19 2" xfId="27029" xr:uid="{00000000-0005-0000-0000-00009A690000}"/>
    <cellStyle name="Total 9 3 2" xfId="27030" xr:uid="{00000000-0005-0000-0000-00009B690000}"/>
    <cellStyle name="Total 9 3 2 10" xfId="27031" xr:uid="{00000000-0005-0000-0000-00009C690000}"/>
    <cellStyle name="Total 9 3 2 10 2" xfId="27032" xr:uid="{00000000-0005-0000-0000-00009D690000}"/>
    <cellStyle name="Total 9 3 2 11" xfId="27033" xr:uid="{00000000-0005-0000-0000-00009E690000}"/>
    <cellStyle name="Total 9 3 2 11 2" xfId="27034" xr:uid="{00000000-0005-0000-0000-00009F690000}"/>
    <cellStyle name="Total 9 3 2 12" xfId="27035" xr:uid="{00000000-0005-0000-0000-0000A0690000}"/>
    <cellStyle name="Total 9 3 2 12 2" xfId="27036" xr:uid="{00000000-0005-0000-0000-0000A1690000}"/>
    <cellStyle name="Total 9 3 2 13" xfId="27037" xr:uid="{00000000-0005-0000-0000-0000A2690000}"/>
    <cellStyle name="Total 9 3 2 13 2" xfId="27038" xr:uid="{00000000-0005-0000-0000-0000A3690000}"/>
    <cellStyle name="Total 9 3 2 14" xfId="27039" xr:uid="{00000000-0005-0000-0000-0000A4690000}"/>
    <cellStyle name="Total 9 3 2 14 2" xfId="27040" xr:uid="{00000000-0005-0000-0000-0000A5690000}"/>
    <cellStyle name="Total 9 3 2 15" xfId="27041" xr:uid="{00000000-0005-0000-0000-0000A6690000}"/>
    <cellStyle name="Total 9 3 2 15 2" xfId="27042" xr:uid="{00000000-0005-0000-0000-0000A7690000}"/>
    <cellStyle name="Total 9 3 2 16" xfId="27043" xr:uid="{00000000-0005-0000-0000-0000A8690000}"/>
    <cellStyle name="Total 9 3 2 16 2" xfId="27044" xr:uid="{00000000-0005-0000-0000-0000A9690000}"/>
    <cellStyle name="Total 9 3 2 17" xfId="27045" xr:uid="{00000000-0005-0000-0000-0000AA690000}"/>
    <cellStyle name="Total 9 3 2 17 2" xfId="27046" xr:uid="{00000000-0005-0000-0000-0000AB690000}"/>
    <cellStyle name="Total 9 3 2 18" xfId="27047" xr:uid="{00000000-0005-0000-0000-0000AC690000}"/>
    <cellStyle name="Total 9 3 2 18 2" xfId="27048" xr:uid="{00000000-0005-0000-0000-0000AD690000}"/>
    <cellStyle name="Total 9 3 2 19" xfId="27049" xr:uid="{00000000-0005-0000-0000-0000AE690000}"/>
    <cellStyle name="Total 9 3 2 2" xfId="27050" xr:uid="{00000000-0005-0000-0000-0000AF690000}"/>
    <cellStyle name="Total 9 3 2 2 2" xfId="27051" xr:uid="{00000000-0005-0000-0000-0000B0690000}"/>
    <cellStyle name="Total 9 3 2 3" xfId="27052" xr:uid="{00000000-0005-0000-0000-0000B1690000}"/>
    <cellStyle name="Total 9 3 2 3 2" xfId="27053" xr:uid="{00000000-0005-0000-0000-0000B2690000}"/>
    <cellStyle name="Total 9 3 2 4" xfId="27054" xr:uid="{00000000-0005-0000-0000-0000B3690000}"/>
    <cellStyle name="Total 9 3 2 4 2" xfId="27055" xr:uid="{00000000-0005-0000-0000-0000B4690000}"/>
    <cellStyle name="Total 9 3 2 5" xfId="27056" xr:uid="{00000000-0005-0000-0000-0000B5690000}"/>
    <cellStyle name="Total 9 3 2 5 2" xfId="27057" xr:uid="{00000000-0005-0000-0000-0000B6690000}"/>
    <cellStyle name="Total 9 3 2 6" xfId="27058" xr:uid="{00000000-0005-0000-0000-0000B7690000}"/>
    <cellStyle name="Total 9 3 2 6 2" xfId="27059" xr:uid="{00000000-0005-0000-0000-0000B8690000}"/>
    <cellStyle name="Total 9 3 2 7" xfId="27060" xr:uid="{00000000-0005-0000-0000-0000B9690000}"/>
    <cellStyle name="Total 9 3 2 7 2" xfId="27061" xr:uid="{00000000-0005-0000-0000-0000BA690000}"/>
    <cellStyle name="Total 9 3 2 8" xfId="27062" xr:uid="{00000000-0005-0000-0000-0000BB690000}"/>
    <cellStyle name="Total 9 3 2 8 2" xfId="27063" xr:uid="{00000000-0005-0000-0000-0000BC690000}"/>
    <cellStyle name="Total 9 3 2 9" xfId="27064" xr:uid="{00000000-0005-0000-0000-0000BD690000}"/>
    <cellStyle name="Total 9 3 2 9 2" xfId="27065" xr:uid="{00000000-0005-0000-0000-0000BE690000}"/>
    <cellStyle name="Total 9 3 20" xfId="27066" xr:uid="{00000000-0005-0000-0000-0000BF690000}"/>
    <cellStyle name="Total 9 3 3" xfId="27067" xr:uid="{00000000-0005-0000-0000-0000C0690000}"/>
    <cellStyle name="Total 9 3 3 10" xfId="27068" xr:uid="{00000000-0005-0000-0000-0000C1690000}"/>
    <cellStyle name="Total 9 3 3 10 2" xfId="27069" xr:uid="{00000000-0005-0000-0000-0000C2690000}"/>
    <cellStyle name="Total 9 3 3 11" xfId="27070" xr:uid="{00000000-0005-0000-0000-0000C3690000}"/>
    <cellStyle name="Total 9 3 3 11 2" xfId="27071" xr:uid="{00000000-0005-0000-0000-0000C4690000}"/>
    <cellStyle name="Total 9 3 3 12" xfId="27072" xr:uid="{00000000-0005-0000-0000-0000C5690000}"/>
    <cellStyle name="Total 9 3 3 12 2" xfId="27073" xr:uid="{00000000-0005-0000-0000-0000C6690000}"/>
    <cellStyle name="Total 9 3 3 13" xfId="27074" xr:uid="{00000000-0005-0000-0000-0000C7690000}"/>
    <cellStyle name="Total 9 3 3 13 2" xfId="27075" xr:uid="{00000000-0005-0000-0000-0000C8690000}"/>
    <cellStyle name="Total 9 3 3 14" xfId="27076" xr:uid="{00000000-0005-0000-0000-0000C9690000}"/>
    <cellStyle name="Total 9 3 3 14 2" xfId="27077" xr:uid="{00000000-0005-0000-0000-0000CA690000}"/>
    <cellStyle name="Total 9 3 3 15" xfId="27078" xr:uid="{00000000-0005-0000-0000-0000CB690000}"/>
    <cellStyle name="Total 9 3 3 15 2" xfId="27079" xr:uid="{00000000-0005-0000-0000-0000CC690000}"/>
    <cellStyle name="Total 9 3 3 16" xfId="27080" xr:uid="{00000000-0005-0000-0000-0000CD690000}"/>
    <cellStyle name="Total 9 3 3 16 2" xfId="27081" xr:uid="{00000000-0005-0000-0000-0000CE690000}"/>
    <cellStyle name="Total 9 3 3 17" xfId="27082" xr:uid="{00000000-0005-0000-0000-0000CF690000}"/>
    <cellStyle name="Total 9 3 3 17 2" xfId="27083" xr:uid="{00000000-0005-0000-0000-0000D0690000}"/>
    <cellStyle name="Total 9 3 3 18" xfId="27084" xr:uid="{00000000-0005-0000-0000-0000D1690000}"/>
    <cellStyle name="Total 9 3 3 18 2" xfId="27085" xr:uid="{00000000-0005-0000-0000-0000D2690000}"/>
    <cellStyle name="Total 9 3 3 19" xfId="27086" xr:uid="{00000000-0005-0000-0000-0000D3690000}"/>
    <cellStyle name="Total 9 3 3 2" xfId="27087" xr:uid="{00000000-0005-0000-0000-0000D4690000}"/>
    <cellStyle name="Total 9 3 3 2 2" xfId="27088" xr:uid="{00000000-0005-0000-0000-0000D5690000}"/>
    <cellStyle name="Total 9 3 3 3" xfId="27089" xr:uid="{00000000-0005-0000-0000-0000D6690000}"/>
    <cellStyle name="Total 9 3 3 3 2" xfId="27090" xr:uid="{00000000-0005-0000-0000-0000D7690000}"/>
    <cellStyle name="Total 9 3 3 4" xfId="27091" xr:uid="{00000000-0005-0000-0000-0000D8690000}"/>
    <cellStyle name="Total 9 3 3 4 2" xfId="27092" xr:uid="{00000000-0005-0000-0000-0000D9690000}"/>
    <cellStyle name="Total 9 3 3 5" xfId="27093" xr:uid="{00000000-0005-0000-0000-0000DA690000}"/>
    <cellStyle name="Total 9 3 3 5 2" xfId="27094" xr:uid="{00000000-0005-0000-0000-0000DB690000}"/>
    <cellStyle name="Total 9 3 3 6" xfId="27095" xr:uid="{00000000-0005-0000-0000-0000DC690000}"/>
    <cellStyle name="Total 9 3 3 6 2" xfId="27096" xr:uid="{00000000-0005-0000-0000-0000DD690000}"/>
    <cellStyle name="Total 9 3 3 7" xfId="27097" xr:uid="{00000000-0005-0000-0000-0000DE690000}"/>
    <cellStyle name="Total 9 3 3 7 2" xfId="27098" xr:uid="{00000000-0005-0000-0000-0000DF690000}"/>
    <cellStyle name="Total 9 3 3 8" xfId="27099" xr:uid="{00000000-0005-0000-0000-0000E0690000}"/>
    <cellStyle name="Total 9 3 3 8 2" xfId="27100" xr:uid="{00000000-0005-0000-0000-0000E1690000}"/>
    <cellStyle name="Total 9 3 3 9" xfId="27101" xr:uid="{00000000-0005-0000-0000-0000E2690000}"/>
    <cellStyle name="Total 9 3 3 9 2" xfId="27102" xr:uid="{00000000-0005-0000-0000-0000E3690000}"/>
    <cellStyle name="Total 9 3 4" xfId="27103" xr:uid="{00000000-0005-0000-0000-0000E4690000}"/>
    <cellStyle name="Total 9 3 4 10" xfId="27104" xr:uid="{00000000-0005-0000-0000-0000E5690000}"/>
    <cellStyle name="Total 9 3 4 10 2" xfId="27105" xr:uid="{00000000-0005-0000-0000-0000E6690000}"/>
    <cellStyle name="Total 9 3 4 11" xfId="27106" xr:uid="{00000000-0005-0000-0000-0000E7690000}"/>
    <cellStyle name="Total 9 3 4 11 2" xfId="27107" xr:uid="{00000000-0005-0000-0000-0000E8690000}"/>
    <cellStyle name="Total 9 3 4 12" xfId="27108" xr:uid="{00000000-0005-0000-0000-0000E9690000}"/>
    <cellStyle name="Total 9 3 4 12 2" xfId="27109" xr:uid="{00000000-0005-0000-0000-0000EA690000}"/>
    <cellStyle name="Total 9 3 4 13" xfId="27110" xr:uid="{00000000-0005-0000-0000-0000EB690000}"/>
    <cellStyle name="Total 9 3 4 13 2" xfId="27111" xr:uid="{00000000-0005-0000-0000-0000EC690000}"/>
    <cellStyle name="Total 9 3 4 14" xfId="27112" xr:uid="{00000000-0005-0000-0000-0000ED690000}"/>
    <cellStyle name="Total 9 3 4 14 2" xfId="27113" xr:uid="{00000000-0005-0000-0000-0000EE690000}"/>
    <cellStyle name="Total 9 3 4 15" xfId="27114" xr:uid="{00000000-0005-0000-0000-0000EF690000}"/>
    <cellStyle name="Total 9 3 4 15 2" xfId="27115" xr:uid="{00000000-0005-0000-0000-0000F0690000}"/>
    <cellStyle name="Total 9 3 4 16" xfId="27116" xr:uid="{00000000-0005-0000-0000-0000F1690000}"/>
    <cellStyle name="Total 9 3 4 2" xfId="27117" xr:uid="{00000000-0005-0000-0000-0000F2690000}"/>
    <cellStyle name="Total 9 3 4 2 2" xfId="27118" xr:uid="{00000000-0005-0000-0000-0000F3690000}"/>
    <cellStyle name="Total 9 3 4 3" xfId="27119" xr:uid="{00000000-0005-0000-0000-0000F4690000}"/>
    <cellStyle name="Total 9 3 4 3 2" xfId="27120" xr:uid="{00000000-0005-0000-0000-0000F5690000}"/>
    <cellStyle name="Total 9 3 4 4" xfId="27121" xr:uid="{00000000-0005-0000-0000-0000F6690000}"/>
    <cellStyle name="Total 9 3 4 4 2" xfId="27122" xr:uid="{00000000-0005-0000-0000-0000F7690000}"/>
    <cellStyle name="Total 9 3 4 5" xfId="27123" xr:uid="{00000000-0005-0000-0000-0000F8690000}"/>
    <cellStyle name="Total 9 3 4 5 2" xfId="27124" xr:uid="{00000000-0005-0000-0000-0000F9690000}"/>
    <cellStyle name="Total 9 3 4 6" xfId="27125" xr:uid="{00000000-0005-0000-0000-0000FA690000}"/>
    <cellStyle name="Total 9 3 4 6 2" xfId="27126" xr:uid="{00000000-0005-0000-0000-0000FB690000}"/>
    <cellStyle name="Total 9 3 4 7" xfId="27127" xr:uid="{00000000-0005-0000-0000-0000FC690000}"/>
    <cellStyle name="Total 9 3 4 7 2" xfId="27128" xr:uid="{00000000-0005-0000-0000-0000FD690000}"/>
    <cellStyle name="Total 9 3 4 8" xfId="27129" xr:uid="{00000000-0005-0000-0000-0000FE690000}"/>
    <cellStyle name="Total 9 3 4 8 2" xfId="27130" xr:uid="{00000000-0005-0000-0000-0000FF690000}"/>
    <cellStyle name="Total 9 3 4 9" xfId="27131" xr:uid="{00000000-0005-0000-0000-0000006A0000}"/>
    <cellStyle name="Total 9 3 4 9 2" xfId="27132" xr:uid="{00000000-0005-0000-0000-0000016A0000}"/>
    <cellStyle name="Total 9 3 5" xfId="27133" xr:uid="{00000000-0005-0000-0000-0000026A0000}"/>
    <cellStyle name="Total 9 3 5 10" xfId="27134" xr:uid="{00000000-0005-0000-0000-0000036A0000}"/>
    <cellStyle name="Total 9 3 5 10 2" xfId="27135" xr:uid="{00000000-0005-0000-0000-0000046A0000}"/>
    <cellStyle name="Total 9 3 5 11" xfId="27136" xr:uid="{00000000-0005-0000-0000-0000056A0000}"/>
    <cellStyle name="Total 9 3 5 11 2" xfId="27137" xr:uid="{00000000-0005-0000-0000-0000066A0000}"/>
    <cellStyle name="Total 9 3 5 12" xfId="27138" xr:uid="{00000000-0005-0000-0000-0000076A0000}"/>
    <cellStyle name="Total 9 3 5 12 2" xfId="27139" xr:uid="{00000000-0005-0000-0000-0000086A0000}"/>
    <cellStyle name="Total 9 3 5 13" xfId="27140" xr:uid="{00000000-0005-0000-0000-0000096A0000}"/>
    <cellStyle name="Total 9 3 5 13 2" xfId="27141" xr:uid="{00000000-0005-0000-0000-00000A6A0000}"/>
    <cellStyle name="Total 9 3 5 14" xfId="27142" xr:uid="{00000000-0005-0000-0000-00000B6A0000}"/>
    <cellStyle name="Total 9 3 5 14 2" xfId="27143" xr:uid="{00000000-0005-0000-0000-00000C6A0000}"/>
    <cellStyle name="Total 9 3 5 15" xfId="27144" xr:uid="{00000000-0005-0000-0000-00000D6A0000}"/>
    <cellStyle name="Total 9 3 5 15 2" xfId="27145" xr:uid="{00000000-0005-0000-0000-00000E6A0000}"/>
    <cellStyle name="Total 9 3 5 16" xfId="27146" xr:uid="{00000000-0005-0000-0000-00000F6A0000}"/>
    <cellStyle name="Total 9 3 5 2" xfId="27147" xr:uid="{00000000-0005-0000-0000-0000106A0000}"/>
    <cellStyle name="Total 9 3 5 2 2" xfId="27148" xr:uid="{00000000-0005-0000-0000-0000116A0000}"/>
    <cellStyle name="Total 9 3 5 3" xfId="27149" xr:uid="{00000000-0005-0000-0000-0000126A0000}"/>
    <cellStyle name="Total 9 3 5 3 2" xfId="27150" xr:uid="{00000000-0005-0000-0000-0000136A0000}"/>
    <cellStyle name="Total 9 3 5 4" xfId="27151" xr:uid="{00000000-0005-0000-0000-0000146A0000}"/>
    <cellStyle name="Total 9 3 5 4 2" xfId="27152" xr:uid="{00000000-0005-0000-0000-0000156A0000}"/>
    <cellStyle name="Total 9 3 5 5" xfId="27153" xr:uid="{00000000-0005-0000-0000-0000166A0000}"/>
    <cellStyle name="Total 9 3 5 5 2" xfId="27154" xr:uid="{00000000-0005-0000-0000-0000176A0000}"/>
    <cellStyle name="Total 9 3 5 6" xfId="27155" xr:uid="{00000000-0005-0000-0000-0000186A0000}"/>
    <cellStyle name="Total 9 3 5 6 2" xfId="27156" xr:uid="{00000000-0005-0000-0000-0000196A0000}"/>
    <cellStyle name="Total 9 3 5 7" xfId="27157" xr:uid="{00000000-0005-0000-0000-00001A6A0000}"/>
    <cellStyle name="Total 9 3 5 7 2" xfId="27158" xr:uid="{00000000-0005-0000-0000-00001B6A0000}"/>
    <cellStyle name="Total 9 3 5 8" xfId="27159" xr:uid="{00000000-0005-0000-0000-00001C6A0000}"/>
    <cellStyle name="Total 9 3 5 8 2" xfId="27160" xr:uid="{00000000-0005-0000-0000-00001D6A0000}"/>
    <cellStyle name="Total 9 3 5 9" xfId="27161" xr:uid="{00000000-0005-0000-0000-00001E6A0000}"/>
    <cellStyle name="Total 9 3 5 9 2" xfId="27162" xr:uid="{00000000-0005-0000-0000-00001F6A0000}"/>
    <cellStyle name="Total 9 3 6" xfId="27163" xr:uid="{00000000-0005-0000-0000-0000206A0000}"/>
    <cellStyle name="Total 9 3 6 10" xfId="27164" xr:uid="{00000000-0005-0000-0000-0000216A0000}"/>
    <cellStyle name="Total 9 3 6 10 2" xfId="27165" xr:uid="{00000000-0005-0000-0000-0000226A0000}"/>
    <cellStyle name="Total 9 3 6 11" xfId="27166" xr:uid="{00000000-0005-0000-0000-0000236A0000}"/>
    <cellStyle name="Total 9 3 6 11 2" xfId="27167" xr:uid="{00000000-0005-0000-0000-0000246A0000}"/>
    <cellStyle name="Total 9 3 6 12" xfId="27168" xr:uid="{00000000-0005-0000-0000-0000256A0000}"/>
    <cellStyle name="Total 9 3 6 12 2" xfId="27169" xr:uid="{00000000-0005-0000-0000-0000266A0000}"/>
    <cellStyle name="Total 9 3 6 13" xfId="27170" xr:uid="{00000000-0005-0000-0000-0000276A0000}"/>
    <cellStyle name="Total 9 3 6 13 2" xfId="27171" xr:uid="{00000000-0005-0000-0000-0000286A0000}"/>
    <cellStyle name="Total 9 3 6 14" xfId="27172" xr:uid="{00000000-0005-0000-0000-0000296A0000}"/>
    <cellStyle name="Total 9 3 6 14 2" xfId="27173" xr:uid="{00000000-0005-0000-0000-00002A6A0000}"/>
    <cellStyle name="Total 9 3 6 15" xfId="27174" xr:uid="{00000000-0005-0000-0000-00002B6A0000}"/>
    <cellStyle name="Total 9 3 6 2" xfId="27175" xr:uid="{00000000-0005-0000-0000-00002C6A0000}"/>
    <cellStyle name="Total 9 3 6 2 2" xfId="27176" xr:uid="{00000000-0005-0000-0000-00002D6A0000}"/>
    <cellStyle name="Total 9 3 6 3" xfId="27177" xr:uid="{00000000-0005-0000-0000-00002E6A0000}"/>
    <cellStyle name="Total 9 3 6 3 2" xfId="27178" xr:uid="{00000000-0005-0000-0000-00002F6A0000}"/>
    <cellStyle name="Total 9 3 6 4" xfId="27179" xr:uid="{00000000-0005-0000-0000-0000306A0000}"/>
    <cellStyle name="Total 9 3 6 4 2" xfId="27180" xr:uid="{00000000-0005-0000-0000-0000316A0000}"/>
    <cellStyle name="Total 9 3 6 5" xfId="27181" xr:uid="{00000000-0005-0000-0000-0000326A0000}"/>
    <cellStyle name="Total 9 3 6 5 2" xfId="27182" xr:uid="{00000000-0005-0000-0000-0000336A0000}"/>
    <cellStyle name="Total 9 3 6 6" xfId="27183" xr:uid="{00000000-0005-0000-0000-0000346A0000}"/>
    <cellStyle name="Total 9 3 6 6 2" xfId="27184" xr:uid="{00000000-0005-0000-0000-0000356A0000}"/>
    <cellStyle name="Total 9 3 6 7" xfId="27185" xr:uid="{00000000-0005-0000-0000-0000366A0000}"/>
    <cellStyle name="Total 9 3 6 7 2" xfId="27186" xr:uid="{00000000-0005-0000-0000-0000376A0000}"/>
    <cellStyle name="Total 9 3 6 8" xfId="27187" xr:uid="{00000000-0005-0000-0000-0000386A0000}"/>
    <cellStyle name="Total 9 3 6 8 2" xfId="27188" xr:uid="{00000000-0005-0000-0000-0000396A0000}"/>
    <cellStyle name="Total 9 3 6 9" xfId="27189" xr:uid="{00000000-0005-0000-0000-00003A6A0000}"/>
    <cellStyle name="Total 9 3 6 9 2" xfId="27190" xr:uid="{00000000-0005-0000-0000-00003B6A0000}"/>
    <cellStyle name="Total 9 3 7" xfId="27191" xr:uid="{00000000-0005-0000-0000-00003C6A0000}"/>
    <cellStyle name="Total 9 3 7 2" xfId="27192" xr:uid="{00000000-0005-0000-0000-00003D6A0000}"/>
    <cellStyle name="Total 9 3 8" xfId="27193" xr:uid="{00000000-0005-0000-0000-00003E6A0000}"/>
    <cellStyle name="Total 9 3 8 2" xfId="27194" xr:uid="{00000000-0005-0000-0000-00003F6A0000}"/>
    <cellStyle name="Total 9 3 9" xfId="27195" xr:uid="{00000000-0005-0000-0000-0000406A0000}"/>
    <cellStyle name="Total 9 3 9 2" xfId="27196" xr:uid="{00000000-0005-0000-0000-0000416A0000}"/>
    <cellStyle name="Total 9 4" xfId="27197" xr:uid="{00000000-0005-0000-0000-0000426A0000}"/>
    <cellStyle name="Total 9 4 10" xfId="27198" xr:uid="{00000000-0005-0000-0000-0000436A0000}"/>
    <cellStyle name="Total 9 4 10 2" xfId="27199" xr:uid="{00000000-0005-0000-0000-0000446A0000}"/>
    <cellStyle name="Total 9 4 11" xfId="27200" xr:uid="{00000000-0005-0000-0000-0000456A0000}"/>
    <cellStyle name="Total 9 4 11 2" xfId="27201" xr:uid="{00000000-0005-0000-0000-0000466A0000}"/>
    <cellStyle name="Total 9 4 12" xfId="27202" xr:uid="{00000000-0005-0000-0000-0000476A0000}"/>
    <cellStyle name="Total 9 4 12 2" xfId="27203" xr:uid="{00000000-0005-0000-0000-0000486A0000}"/>
    <cellStyle name="Total 9 4 13" xfId="27204" xr:uid="{00000000-0005-0000-0000-0000496A0000}"/>
    <cellStyle name="Total 9 4 13 2" xfId="27205" xr:uid="{00000000-0005-0000-0000-00004A6A0000}"/>
    <cellStyle name="Total 9 4 14" xfId="27206" xr:uid="{00000000-0005-0000-0000-00004B6A0000}"/>
    <cellStyle name="Total 9 4 14 2" xfId="27207" xr:uid="{00000000-0005-0000-0000-00004C6A0000}"/>
    <cellStyle name="Total 9 4 15" xfId="27208" xr:uid="{00000000-0005-0000-0000-00004D6A0000}"/>
    <cellStyle name="Total 9 4 15 2" xfId="27209" xr:uid="{00000000-0005-0000-0000-00004E6A0000}"/>
    <cellStyle name="Total 9 4 16" xfId="27210" xr:uid="{00000000-0005-0000-0000-00004F6A0000}"/>
    <cellStyle name="Total 9 4 16 2" xfId="27211" xr:uid="{00000000-0005-0000-0000-0000506A0000}"/>
    <cellStyle name="Total 9 4 17" xfId="27212" xr:uid="{00000000-0005-0000-0000-0000516A0000}"/>
    <cellStyle name="Total 9 4 17 2" xfId="27213" xr:uid="{00000000-0005-0000-0000-0000526A0000}"/>
    <cellStyle name="Total 9 4 18" xfId="27214" xr:uid="{00000000-0005-0000-0000-0000536A0000}"/>
    <cellStyle name="Total 9 4 18 2" xfId="27215" xr:uid="{00000000-0005-0000-0000-0000546A0000}"/>
    <cellStyle name="Total 9 4 19" xfId="27216" xr:uid="{00000000-0005-0000-0000-0000556A0000}"/>
    <cellStyle name="Total 9 4 19 2" xfId="27217" xr:uid="{00000000-0005-0000-0000-0000566A0000}"/>
    <cellStyle name="Total 9 4 2" xfId="27218" xr:uid="{00000000-0005-0000-0000-0000576A0000}"/>
    <cellStyle name="Total 9 4 2 10" xfId="27219" xr:uid="{00000000-0005-0000-0000-0000586A0000}"/>
    <cellStyle name="Total 9 4 2 10 2" xfId="27220" xr:uid="{00000000-0005-0000-0000-0000596A0000}"/>
    <cellStyle name="Total 9 4 2 11" xfId="27221" xr:uid="{00000000-0005-0000-0000-00005A6A0000}"/>
    <cellStyle name="Total 9 4 2 11 2" xfId="27222" xr:uid="{00000000-0005-0000-0000-00005B6A0000}"/>
    <cellStyle name="Total 9 4 2 12" xfId="27223" xr:uid="{00000000-0005-0000-0000-00005C6A0000}"/>
    <cellStyle name="Total 9 4 2 12 2" xfId="27224" xr:uid="{00000000-0005-0000-0000-00005D6A0000}"/>
    <cellStyle name="Total 9 4 2 13" xfId="27225" xr:uid="{00000000-0005-0000-0000-00005E6A0000}"/>
    <cellStyle name="Total 9 4 2 13 2" xfId="27226" xr:uid="{00000000-0005-0000-0000-00005F6A0000}"/>
    <cellStyle name="Total 9 4 2 14" xfId="27227" xr:uid="{00000000-0005-0000-0000-0000606A0000}"/>
    <cellStyle name="Total 9 4 2 14 2" xfId="27228" xr:uid="{00000000-0005-0000-0000-0000616A0000}"/>
    <cellStyle name="Total 9 4 2 15" xfId="27229" xr:uid="{00000000-0005-0000-0000-0000626A0000}"/>
    <cellStyle name="Total 9 4 2 15 2" xfId="27230" xr:uid="{00000000-0005-0000-0000-0000636A0000}"/>
    <cellStyle name="Total 9 4 2 16" xfId="27231" xr:uid="{00000000-0005-0000-0000-0000646A0000}"/>
    <cellStyle name="Total 9 4 2 16 2" xfId="27232" xr:uid="{00000000-0005-0000-0000-0000656A0000}"/>
    <cellStyle name="Total 9 4 2 17" xfId="27233" xr:uid="{00000000-0005-0000-0000-0000666A0000}"/>
    <cellStyle name="Total 9 4 2 17 2" xfId="27234" xr:uid="{00000000-0005-0000-0000-0000676A0000}"/>
    <cellStyle name="Total 9 4 2 18" xfId="27235" xr:uid="{00000000-0005-0000-0000-0000686A0000}"/>
    <cellStyle name="Total 9 4 2 18 2" xfId="27236" xr:uid="{00000000-0005-0000-0000-0000696A0000}"/>
    <cellStyle name="Total 9 4 2 19" xfId="27237" xr:uid="{00000000-0005-0000-0000-00006A6A0000}"/>
    <cellStyle name="Total 9 4 2 2" xfId="27238" xr:uid="{00000000-0005-0000-0000-00006B6A0000}"/>
    <cellStyle name="Total 9 4 2 2 2" xfId="27239" xr:uid="{00000000-0005-0000-0000-00006C6A0000}"/>
    <cellStyle name="Total 9 4 2 3" xfId="27240" xr:uid="{00000000-0005-0000-0000-00006D6A0000}"/>
    <cellStyle name="Total 9 4 2 3 2" xfId="27241" xr:uid="{00000000-0005-0000-0000-00006E6A0000}"/>
    <cellStyle name="Total 9 4 2 4" xfId="27242" xr:uid="{00000000-0005-0000-0000-00006F6A0000}"/>
    <cellStyle name="Total 9 4 2 4 2" xfId="27243" xr:uid="{00000000-0005-0000-0000-0000706A0000}"/>
    <cellStyle name="Total 9 4 2 5" xfId="27244" xr:uid="{00000000-0005-0000-0000-0000716A0000}"/>
    <cellStyle name="Total 9 4 2 5 2" xfId="27245" xr:uid="{00000000-0005-0000-0000-0000726A0000}"/>
    <cellStyle name="Total 9 4 2 6" xfId="27246" xr:uid="{00000000-0005-0000-0000-0000736A0000}"/>
    <cellStyle name="Total 9 4 2 6 2" xfId="27247" xr:uid="{00000000-0005-0000-0000-0000746A0000}"/>
    <cellStyle name="Total 9 4 2 7" xfId="27248" xr:uid="{00000000-0005-0000-0000-0000756A0000}"/>
    <cellStyle name="Total 9 4 2 7 2" xfId="27249" xr:uid="{00000000-0005-0000-0000-0000766A0000}"/>
    <cellStyle name="Total 9 4 2 8" xfId="27250" xr:uid="{00000000-0005-0000-0000-0000776A0000}"/>
    <cellStyle name="Total 9 4 2 8 2" xfId="27251" xr:uid="{00000000-0005-0000-0000-0000786A0000}"/>
    <cellStyle name="Total 9 4 2 9" xfId="27252" xr:uid="{00000000-0005-0000-0000-0000796A0000}"/>
    <cellStyle name="Total 9 4 2 9 2" xfId="27253" xr:uid="{00000000-0005-0000-0000-00007A6A0000}"/>
    <cellStyle name="Total 9 4 20" xfId="27254" xr:uid="{00000000-0005-0000-0000-00007B6A0000}"/>
    <cellStyle name="Total 9 4 3" xfId="27255" xr:uid="{00000000-0005-0000-0000-00007C6A0000}"/>
    <cellStyle name="Total 9 4 3 10" xfId="27256" xr:uid="{00000000-0005-0000-0000-00007D6A0000}"/>
    <cellStyle name="Total 9 4 3 10 2" xfId="27257" xr:uid="{00000000-0005-0000-0000-00007E6A0000}"/>
    <cellStyle name="Total 9 4 3 11" xfId="27258" xr:uid="{00000000-0005-0000-0000-00007F6A0000}"/>
    <cellStyle name="Total 9 4 3 11 2" xfId="27259" xr:uid="{00000000-0005-0000-0000-0000806A0000}"/>
    <cellStyle name="Total 9 4 3 12" xfId="27260" xr:uid="{00000000-0005-0000-0000-0000816A0000}"/>
    <cellStyle name="Total 9 4 3 12 2" xfId="27261" xr:uid="{00000000-0005-0000-0000-0000826A0000}"/>
    <cellStyle name="Total 9 4 3 13" xfId="27262" xr:uid="{00000000-0005-0000-0000-0000836A0000}"/>
    <cellStyle name="Total 9 4 3 13 2" xfId="27263" xr:uid="{00000000-0005-0000-0000-0000846A0000}"/>
    <cellStyle name="Total 9 4 3 14" xfId="27264" xr:uid="{00000000-0005-0000-0000-0000856A0000}"/>
    <cellStyle name="Total 9 4 3 14 2" xfId="27265" xr:uid="{00000000-0005-0000-0000-0000866A0000}"/>
    <cellStyle name="Total 9 4 3 15" xfId="27266" xr:uid="{00000000-0005-0000-0000-0000876A0000}"/>
    <cellStyle name="Total 9 4 3 15 2" xfId="27267" xr:uid="{00000000-0005-0000-0000-0000886A0000}"/>
    <cellStyle name="Total 9 4 3 16" xfId="27268" xr:uid="{00000000-0005-0000-0000-0000896A0000}"/>
    <cellStyle name="Total 9 4 3 16 2" xfId="27269" xr:uid="{00000000-0005-0000-0000-00008A6A0000}"/>
    <cellStyle name="Total 9 4 3 17" xfId="27270" xr:uid="{00000000-0005-0000-0000-00008B6A0000}"/>
    <cellStyle name="Total 9 4 3 17 2" xfId="27271" xr:uid="{00000000-0005-0000-0000-00008C6A0000}"/>
    <cellStyle name="Total 9 4 3 18" xfId="27272" xr:uid="{00000000-0005-0000-0000-00008D6A0000}"/>
    <cellStyle name="Total 9 4 3 18 2" xfId="27273" xr:uid="{00000000-0005-0000-0000-00008E6A0000}"/>
    <cellStyle name="Total 9 4 3 19" xfId="27274" xr:uid="{00000000-0005-0000-0000-00008F6A0000}"/>
    <cellStyle name="Total 9 4 3 2" xfId="27275" xr:uid="{00000000-0005-0000-0000-0000906A0000}"/>
    <cellStyle name="Total 9 4 3 2 2" xfId="27276" xr:uid="{00000000-0005-0000-0000-0000916A0000}"/>
    <cellStyle name="Total 9 4 3 3" xfId="27277" xr:uid="{00000000-0005-0000-0000-0000926A0000}"/>
    <cellStyle name="Total 9 4 3 3 2" xfId="27278" xr:uid="{00000000-0005-0000-0000-0000936A0000}"/>
    <cellStyle name="Total 9 4 3 4" xfId="27279" xr:uid="{00000000-0005-0000-0000-0000946A0000}"/>
    <cellStyle name="Total 9 4 3 4 2" xfId="27280" xr:uid="{00000000-0005-0000-0000-0000956A0000}"/>
    <cellStyle name="Total 9 4 3 5" xfId="27281" xr:uid="{00000000-0005-0000-0000-0000966A0000}"/>
    <cellStyle name="Total 9 4 3 5 2" xfId="27282" xr:uid="{00000000-0005-0000-0000-0000976A0000}"/>
    <cellStyle name="Total 9 4 3 6" xfId="27283" xr:uid="{00000000-0005-0000-0000-0000986A0000}"/>
    <cellStyle name="Total 9 4 3 6 2" xfId="27284" xr:uid="{00000000-0005-0000-0000-0000996A0000}"/>
    <cellStyle name="Total 9 4 3 7" xfId="27285" xr:uid="{00000000-0005-0000-0000-00009A6A0000}"/>
    <cellStyle name="Total 9 4 3 7 2" xfId="27286" xr:uid="{00000000-0005-0000-0000-00009B6A0000}"/>
    <cellStyle name="Total 9 4 3 8" xfId="27287" xr:uid="{00000000-0005-0000-0000-00009C6A0000}"/>
    <cellStyle name="Total 9 4 3 8 2" xfId="27288" xr:uid="{00000000-0005-0000-0000-00009D6A0000}"/>
    <cellStyle name="Total 9 4 3 9" xfId="27289" xr:uid="{00000000-0005-0000-0000-00009E6A0000}"/>
    <cellStyle name="Total 9 4 3 9 2" xfId="27290" xr:uid="{00000000-0005-0000-0000-00009F6A0000}"/>
    <cellStyle name="Total 9 4 4" xfId="27291" xr:uid="{00000000-0005-0000-0000-0000A06A0000}"/>
    <cellStyle name="Total 9 4 4 10" xfId="27292" xr:uid="{00000000-0005-0000-0000-0000A16A0000}"/>
    <cellStyle name="Total 9 4 4 10 2" xfId="27293" xr:uid="{00000000-0005-0000-0000-0000A26A0000}"/>
    <cellStyle name="Total 9 4 4 11" xfId="27294" xr:uid="{00000000-0005-0000-0000-0000A36A0000}"/>
    <cellStyle name="Total 9 4 4 11 2" xfId="27295" xr:uid="{00000000-0005-0000-0000-0000A46A0000}"/>
    <cellStyle name="Total 9 4 4 12" xfId="27296" xr:uid="{00000000-0005-0000-0000-0000A56A0000}"/>
    <cellStyle name="Total 9 4 4 12 2" xfId="27297" xr:uid="{00000000-0005-0000-0000-0000A66A0000}"/>
    <cellStyle name="Total 9 4 4 13" xfId="27298" xr:uid="{00000000-0005-0000-0000-0000A76A0000}"/>
    <cellStyle name="Total 9 4 4 13 2" xfId="27299" xr:uid="{00000000-0005-0000-0000-0000A86A0000}"/>
    <cellStyle name="Total 9 4 4 14" xfId="27300" xr:uid="{00000000-0005-0000-0000-0000A96A0000}"/>
    <cellStyle name="Total 9 4 4 14 2" xfId="27301" xr:uid="{00000000-0005-0000-0000-0000AA6A0000}"/>
    <cellStyle name="Total 9 4 4 15" xfId="27302" xr:uid="{00000000-0005-0000-0000-0000AB6A0000}"/>
    <cellStyle name="Total 9 4 4 15 2" xfId="27303" xr:uid="{00000000-0005-0000-0000-0000AC6A0000}"/>
    <cellStyle name="Total 9 4 4 16" xfId="27304" xr:uid="{00000000-0005-0000-0000-0000AD6A0000}"/>
    <cellStyle name="Total 9 4 4 2" xfId="27305" xr:uid="{00000000-0005-0000-0000-0000AE6A0000}"/>
    <cellStyle name="Total 9 4 4 2 2" xfId="27306" xr:uid="{00000000-0005-0000-0000-0000AF6A0000}"/>
    <cellStyle name="Total 9 4 4 3" xfId="27307" xr:uid="{00000000-0005-0000-0000-0000B06A0000}"/>
    <cellStyle name="Total 9 4 4 3 2" xfId="27308" xr:uid="{00000000-0005-0000-0000-0000B16A0000}"/>
    <cellStyle name="Total 9 4 4 4" xfId="27309" xr:uid="{00000000-0005-0000-0000-0000B26A0000}"/>
    <cellStyle name="Total 9 4 4 4 2" xfId="27310" xr:uid="{00000000-0005-0000-0000-0000B36A0000}"/>
    <cellStyle name="Total 9 4 4 5" xfId="27311" xr:uid="{00000000-0005-0000-0000-0000B46A0000}"/>
    <cellStyle name="Total 9 4 4 5 2" xfId="27312" xr:uid="{00000000-0005-0000-0000-0000B56A0000}"/>
    <cellStyle name="Total 9 4 4 6" xfId="27313" xr:uid="{00000000-0005-0000-0000-0000B66A0000}"/>
    <cellStyle name="Total 9 4 4 6 2" xfId="27314" xr:uid="{00000000-0005-0000-0000-0000B76A0000}"/>
    <cellStyle name="Total 9 4 4 7" xfId="27315" xr:uid="{00000000-0005-0000-0000-0000B86A0000}"/>
    <cellStyle name="Total 9 4 4 7 2" xfId="27316" xr:uid="{00000000-0005-0000-0000-0000B96A0000}"/>
    <cellStyle name="Total 9 4 4 8" xfId="27317" xr:uid="{00000000-0005-0000-0000-0000BA6A0000}"/>
    <cellStyle name="Total 9 4 4 8 2" xfId="27318" xr:uid="{00000000-0005-0000-0000-0000BB6A0000}"/>
    <cellStyle name="Total 9 4 4 9" xfId="27319" xr:uid="{00000000-0005-0000-0000-0000BC6A0000}"/>
    <cellStyle name="Total 9 4 4 9 2" xfId="27320" xr:uid="{00000000-0005-0000-0000-0000BD6A0000}"/>
    <cellStyle name="Total 9 4 5" xfId="27321" xr:uid="{00000000-0005-0000-0000-0000BE6A0000}"/>
    <cellStyle name="Total 9 4 5 10" xfId="27322" xr:uid="{00000000-0005-0000-0000-0000BF6A0000}"/>
    <cellStyle name="Total 9 4 5 10 2" xfId="27323" xr:uid="{00000000-0005-0000-0000-0000C06A0000}"/>
    <cellStyle name="Total 9 4 5 11" xfId="27324" xr:uid="{00000000-0005-0000-0000-0000C16A0000}"/>
    <cellStyle name="Total 9 4 5 11 2" xfId="27325" xr:uid="{00000000-0005-0000-0000-0000C26A0000}"/>
    <cellStyle name="Total 9 4 5 12" xfId="27326" xr:uid="{00000000-0005-0000-0000-0000C36A0000}"/>
    <cellStyle name="Total 9 4 5 12 2" xfId="27327" xr:uid="{00000000-0005-0000-0000-0000C46A0000}"/>
    <cellStyle name="Total 9 4 5 13" xfId="27328" xr:uid="{00000000-0005-0000-0000-0000C56A0000}"/>
    <cellStyle name="Total 9 4 5 13 2" xfId="27329" xr:uid="{00000000-0005-0000-0000-0000C66A0000}"/>
    <cellStyle name="Total 9 4 5 14" xfId="27330" xr:uid="{00000000-0005-0000-0000-0000C76A0000}"/>
    <cellStyle name="Total 9 4 5 14 2" xfId="27331" xr:uid="{00000000-0005-0000-0000-0000C86A0000}"/>
    <cellStyle name="Total 9 4 5 15" xfId="27332" xr:uid="{00000000-0005-0000-0000-0000C96A0000}"/>
    <cellStyle name="Total 9 4 5 15 2" xfId="27333" xr:uid="{00000000-0005-0000-0000-0000CA6A0000}"/>
    <cellStyle name="Total 9 4 5 16" xfId="27334" xr:uid="{00000000-0005-0000-0000-0000CB6A0000}"/>
    <cellStyle name="Total 9 4 5 2" xfId="27335" xr:uid="{00000000-0005-0000-0000-0000CC6A0000}"/>
    <cellStyle name="Total 9 4 5 2 2" xfId="27336" xr:uid="{00000000-0005-0000-0000-0000CD6A0000}"/>
    <cellStyle name="Total 9 4 5 3" xfId="27337" xr:uid="{00000000-0005-0000-0000-0000CE6A0000}"/>
    <cellStyle name="Total 9 4 5 3 2" xfId="27338" xr:uid="{00000000-0005-0000-0000-0000CF6A0000}"/>
    <cellStyle name="Total 9 4 5 4" xfId="27339" xr:uid="{00000000-0005-0000-0000-0000D06A0000}"/>
    <cellStyle name="Total 9 4 5 4 2" xfId="27340" xr:uid="{00000000-0005-0000-0000-0000D16A0000}"/>
    <cellStyle name="Total 9 4 5 5" xfId="27341" xr:uid="{00000000-0005-0000-0000-0000D26A0000}"/>
    <cellStyle name="Total 9 4 5 5 2" xfId="27342" xr:uid="{00000000-0005-0000-0000-0000D36A0000}"/>
    <cellStyle name="Total 9 4 5 6" xfId="27343" xr:uid="{00000000-0005-0000-0000-0000D46A0000}"/>
    <cellStyle name="Total 9 4 5 6 2" xfId="27344" xr:uid="{00000000-0005-0000-0000-0000D56A0000}"/>
    <cellStyle name="Total 9 4 5 7" xfId="27345" xr:uid="{00000000-0005-0000-0000-0000D66A0000}"/>
    <cellStyle name="Total 9 4 5 7 2" xfId="27346" xr:uid="{00000000-0005-0000-0000-0000D76A0000}"/>
    <cellStyle name="Total 9 4 5 8" xfId="27347" xr:uid="{00000000-0005-0000-0000-0000D86A0000}"/>
    <cellStyle name="Total 9 4 5 8 2" xfId="27348" xr:uid="{00000000-0005-0000-0000-0000D96A0000}"/>
    <cellStyle name="Total 9 4 5 9" xfId="27349" xr:uid="{00000000-0005-0000-0000-0000DA6A0000}"/>
    <cellStyle name="Total 9 4 5 9 2" xfId="27350" xr:uid="{00000000-0005-0000-0000-0000DB6A0000}"/>
    <cellStyle name="Total 9 4 6" xfId="27351" xr:uid="{00000000-0005-0000-0000-0000DC6A0000}"/>
    <cellStyle name="Total 9 4 6 10" xfId="27352" xr:uid="{00000000-0005-0000-0000-0000DD6A0000}"/>
    <cellStyle name="Total 9 4 6 10 2" xfId="27353" xr:uid="{00000000-0005-0000-0000-0000DE6A0000}"/>
    <cellStyle name="Total 9 4 6 11" xfId="27354" xr:uid="{00000000-0005-0000-0000-0000DF6A0000}"/>
    <cellStyle name="Total 9 4 6 11 2" xfId="27355" xr:uid="{00000000-0005-0000-0000-0000E06A0000}"/>
    <cellStyle name="Total 9 4 6 12" xfId="27356" xr:uid="{00000000-0005-0000-0000-0000E16A0000}"/>
    <cellStyle name="Total 9 4 6 12 2" xfId="27357" xr:uid="{00000000-0005-0000-0000-0000E26A0000}"/>
    <cellStyle name="Total 9 4 6 13" xfId="27358" xr:uid="{00000000-0005-0000-0000-0000E36A0000}"/>
    <cellStyle name="Total 9 4 6 13 2" xfId="27359" xr:uid="{00000000-0005-0000-0000-0000E46A0000}"/>
    <cellStyle name="Total 9 4 6 14" xfId="27360" xr:uid="{00000000-0005-0000-0000-0000E56A0000}"/>
    <cellStyle name="Total 9 4 6 14 2" xfId="27361" xr:uid="{00000000-0005-0000-0000-0000E66A0000}"/>
    <cellStyle name="Total 9 4 6 15" xfId="27362" xr:uid="{00000000-0005-0000-0000-0000E76A0000}"/>
    <cellStyle name="Total 9 4 6 2" xfId="27363" xr:uid="{00000000-0005-0000-0000-0000E86A0000}"/>
    <cellStyle name="Total 9 4 6 2 2" xfId="27364" xr:uid="{00000000-0005-0000-0000-0000E96A0000}"/>
    <cellStyle name="Total 9 4 6 3" xfId="27365" xr:uid="{00000000-0005-0000-0000-0000EA6A0000}"/>
    <cellStyle name="Total 9 4 6 3 2" xfId="27366" xr:uid="{00000000-0005-0000-0000-0000EB6A0000}"/>
    <cellStyle name="Total 9 4 6 4" xfId="27367" xr:uid="{00000000-0005-0000-0000-0000EC6A0000}"/>
    <cellStyle name="Total 9 4 6 4 2" xfId="27368" xr:uid="{00000000-0005-0000-0000-0000ED6A0000}"/>
    <cellStyle name="Total 9 4 6 5" xfId="27369" xr:uid="{00000000-0005-0000-0000-0000EE6A0000}"/>
    <cellStyle name="Total 9 4 6 5 2" xfId="27370" xr:uid="{00000000-0005-0000-0000-0000EF6A0000}"/>
    <cellStyle name="Total 9 4 6 6" xfId="27371" xr:uid="{00000000-0005-0000-0000-0000F06A0000}"/>
    <cellStyle name="Total 9 4 6 6 2" xfId="27372" xr:uid="{00000000-0005-0000-0000-0000F16A0000}"/>
    <cellStyle name="Total 9 4 6 7" xfId="27373" xr:uid="{00000000-0005-0000-0000-0000F26A0000}"/>
    <cellStyle name="Total 9 4 6 7 2" xfId="27374" xr:uid="{00000000-0005-0000-0000-0000F36A0000}"/>
    <cellStyle name="Total 9 4 6 8" xfId="27375" xr:uid="{00000000-0005-0000-0000-0000F46A0000}"/>
    <cellStyle name="Total 9 4 6 8 2" xfId="27376" xr:uid="{00000000-0005-0000-0000-0000F56A0000}"/>
    <cellStyle name="Total 9 4 6 9" xfId="27377" xr:uid="{00000000-0005-0000-0000-0000F66A0000}"/>
    <cellStyle name="Total 9 4 6 9 2" xfId="27378" xr:uid="{00000000-0005-0000-0000-0000F76A0000}"/>
    <cellStyle name="Total 9 4 7" xfId="27379" xr:uid="{00000000-0005-0000-0000-0000F86A0000}"/>
    <cellStyle name="Total 9 4 7 2" xfId="27380" xr:uid="{00000000-0005-0000-0000-0000F96A0000}"/>
    <cellStyle name="Total 9 4 8" xfId="27381" xr:uid="{00000000-0005-0000-0000-0000FA6A0000}"/>
    <cellStyle name="Total 9 4 8 2" xfId="27382" xr:uid="{00000000-0005-0000-0000-0000FB6A0000}"/>
    <cellStyle name="Total 9 4 9" xfId="27383" xr:uid="{00000000-0005-0000-0000-0000FC6A0000}"/>
    <cellStyle name="Total 9 4 9 2" xfId="27384" xr:uid="{00000000-0005-0000-0000-0000FD6A0000}"/>
    <cellStyle name="Total 9 5" xfId="27385" xr:uid="{00000000-0005-0000-0000-0000FE6A0000}"/>
    <cellStyle name="Total 9 5 10" xfId="27386" xr:uid="{00000000-0005-0000-0000-0000FF6A0000}"/>
    <cellStyle name="Total 9 5 10 2" xfId="27387" xr:uid="{00000000-0005-0000-0000-0000006B0000}"/>
    <cellStyle name="Total 9 5 11" xfId="27388" xr:uid="{00000000-0005-0000-0000-0000016B0000}"/>
    <cellStyle name="Total 9 5 11 2" xfId="27389" xr:uid="{00000000-0005-0000-0000-0000026B0000}"/>
    <cellStyle name="Total 9 5 12" xfId="27390" xr:uid="{00000000-0005-0000-0000-0000036B0000}"/>
    <cellStyle name="Total 9 5 12 2" xfId="27391" xr:uid="{00000000-0005-0000-0000-0000046B0000}"/>
    <cellStyle name="Total 9 5 13" xfId="27392" xr:uid="{00000000-0005-0000-0000-0000056B0000}"/>
    <cellStyle name="Total 9 5 13 2" xfId="27393" xr:uid="{00000000-0005-0000-0000-0000066B0000}"/>
    <cellStyle name="Total 9 5 14" xfId="27394" xr:uid="{00000000-0005-0000-0000-0000076B0000}"/>
    <cellStyle name="Total 9 5 14 2" xfId="27395" xr:uid="{00000000-0005-0000-0000-0000086B0000}"/>
    <cellStyle name="Total 9 5 15" xfId="27396" xr:uid="{00000000-0005-0000-0000-0000096B0000}"/>
    <cellStyle name="Total 9 5 15 2" xfId="27397" xr:uid="{00000000-0005-0000-0000-00000A6B0000}"/>
    <cellStyle name="Total 9 5 16" xfId="27398" xr:uid="{00000000-0005-0000-0000-00000B6B0000}"/>
    <cellStyle name="Total 9 5 16 2" xfId="27399" xr:uid="{00000000-0005-0000-0000-00000C6B0000}"/>
    <cellStyle name="Total 9 5 17" xfId="27400" xr:uid="{00000000-0005-0000-0000-00000D6B0000}"/>
    <cellStyle name="Total 9 5 17 2" xfId="27401" xr:uid="{00000000-0005-0000-0000-00000E6B0000}"/>
    <cellStyle name="Total 9 5 18" xfId="27402" xr:uid="{00000000-0005-0000-0000-00000F6B0000}"/>
    <cellStyle name="Total 9 5 18 2" xfId="27403" xr:uid="{00000000-0005-0000-0000-0000106B0000}"/>
    <cellStyle name="Total 9 5 19" xfId="27404" xr:uid="{00000000-0005-0000-0000-0000116B0000}"/>
    <cellStyle name="Total 9 5 19 2" xfId="27405" xr:uid="{00000000-0005-0000-0000-0000126B0000}"/>
    <cellStyle name="Total 9 5 2" xfId="27406" xr:uid="{00000000-0005-0000-0000-0000136B0000}"/>
    <cellStyle name="Total 9 5 2 10" xfId="27407" xr:uid="{00000000-0005-0000-0000-0000146B0000}"/>
    <cellStyle name="Total 9 5 2 10 2" xfId="27408" xr:uid="{00000000-0005-0000-0000-0000156B0000}"/>
    <cellStyle name="Total 9 5 2 11" xfId="27409" xr:uid="{00000000-0005-0000-0000-0000166B0000}"/>
    <cellStyle name="Total 9 5 2 11 2" xfId="27410" xr:uid="{00000000-0005-0000-0000-0000176B0000}"/>
    <cellStyle name="Total 9 5 2 12" xfId="27411" xr:uid="{00000000-0005-0000-0000-0000186B0000}"/>
    <cellStyle name="Total 9 5 2 12 2" xfId="27412" xr:uid="{00000000-0005-0000-0000-0000196B0000}"/>
    <cellStyle name="Total 9 5 2 13" xfId="27413" xr:uid="{00000000-0005-0000-0000-00001A6B0000}"/>
    <cellStyle name="Total 9 5 2 13 2" xfId="27414" xr:uid="{00000000-0005-0000-0000-00001B6B0000}"/>
    <cellStyle name="Total 9 5 2 14" xfId="27415" xr:uid="{00000000-0005-0000-0000-00001C6B0000}"/>
    <cellStyle name="Total 9 5 2 14 2" xfId="27416" xr:uid="{00000000-0005-0000-0000-00001D6B0000}"/>
    <cellStyle name="Total 9 5 2 15" xfId="27417" xr:uid="{00000000-0005-0000-0000-00001E6B0000}"/>
    <cellStyle name="Total 9 5 2 15 2" xfId="27418" xr:uid="{00000000-0005-0000-0000-00001F6B0000}"/>
    <cellStyle name="Total 9 5 2 16" xfId="27419" xr:uid="{00000000-0005-0000-0000-0000206B0000}"/>
    <cellStyle name="Total 9 5 2 16 2" xfId="27420" xr:uid="{00000000-0005-0000-0000-0000216B0000}"/>
    <cellStyle name="Total 9 5 2 17" xfId="27421" xr:uid="{00000000-0005-0000-0000-0000226B0000}"/>
    <cellStyle name="Total 9 5 2 17 2" xfId="27422" xr:uid="{00000000-0005-0000-0000-0000236B0000}"/>
    <cellStyle name="Total 9 5 2 18" xfId="27423" xr:uid="{00000000-0005-0000-0000-0000246B0000}"/>
    <cellStyle name="Total 9 5 2 18 2" xfId="27424" xr:uid="{00000000-0005-0000-0000-0000256B0000}"/>
    <cellStyle name="Total 9 5 2 19" xfId="27425" xr:uid="{00000000-0005-0000-0000-0000266B0000}"/>
    <cellStyle name="Total 9 5 2 2" xfId="27426" xr:uid="{00000000-0005-0000-0000-0000276B0000}"/>
    <cellStyle name="Total 9 5 2 2 2" xfId="27427" xr:uid="{00000000-0005-0000-0000-0000286B0000}"/>
    <cellStyle name="Total 9 5 2 3" xfId="27428" xr:uid="{00000000-0005-0000-0000-0000296B0000}"/>
    <cellStyle name="Total 9 5 2 3 2" xfId="27429" xr:uid="{00000000-0005-0000-0000-00002A6B0000}"/>
    <cellStyle name="Total 9 5 2 4" xfId="27430" xr:uid="{00000000-0005-0000-0000-00002B6B0000}"/>
    <cellStyle name="Total 9 5 2 4 2" xfId="27431" xr:uid="{00000000-0005-0000-0000-00002C6B0000}"/>
    <cellStyle name="Total 9 5 2 5" xfId="27432" xr:uid="{00000000-0005-0000-0000-00002D6B0000}"/>
    <cellStyle name="Total 9 5 2 5 2" xfId="27433" xr:uid="{00000000-0005-0000-0000-00002E6B0000}"/>
    <cellStyle name="Total 9 5 2 6" xfId="27434" xr:uid="{00000000-0005-0000-0000-00002F6B0000}"/>
    <cellStyle name="Total 9 5 2 6 2" xfId="27435" xr:uid="{00000000-0005-0000-0000-0000306B0000}"/>
    <cellStyle name="Total 9 5 2 7" xfId="27436" xr:uid="{00000000-0005-0000-0000-0000316B0000}"/>
    <cellStyle name="Total 9 5 2 7 2" xfId="27437" xr:uid="{00000000-0005-0000-0000-0000326B0000}"/>
    <cellStyle name="Total 9 5 2 8" xfId="27438" xr:uid="{00000000-0005-0000-0000-0000336B0000}"/>
    <cellStyle name="Total 9 5 2 8 2" xfId="27439" xr:uid="{00000000-0005-0000-0000-0000346B0000}"/>
    <cellStyle name="Total 9 5 2 9" xfId="27440" xr:uid="{00000000-0005-0000-0000-0000356B0000}"/>
    <cellStyle name="Total 9 5 2 9 2" xfId="27441" xr:uid="{00000000-0005-0000-0000-0000366B0000}"/>
    <cellStyle name="Total 9 5 20" xfId="27442" xr:uid="{00000000-0005-0000-0000-0000376B0000}"/>
    <cellStyle name="Total 9 5 3" xfId="27443" xr:uid="{00000000-0005-0000-0000-0000386B0000}"/>
    <cellStyle name="Total 9 5 3 10" xfId="27444" xr:uid="{00000000-0005-0000-0000-0000396B0000}"/>
    <cellStyle name="Total 9 5 3 10 2" xfId="27445" xr:uid="{00000000-0005-0000-0000-00003A6B0000}"/>
    <cellStyle name="Total 9 5 3 11" xfId="27446" xr:uid="{00000000-0005-0000-0000-00003B6B0000}"/>
    <cellStyle name="Total 9 5 3 11 2" xfId="27447" xr:uid="{00000000-0005-0000-0000-00003C6B0000}"/>
    <cellStyle name="Total 9 5 3 12" xfId="27448" xr:uid="{00000000-0005-0000-0000-00003D6B0000}"/>
    <cellStyle name="Total 9 5 3 12 2" xfId="27449" xr:uid="{00000000-0005-0000-0000-00003E6B0000}"/>
    <cellStyle name="Total 9 5 3 13" xfId="27450" xr:uid="{00000000-0005-0000-0000-00003F6B0000}"/>
    <cellStyle name="Total 9 5 3 13 2" xfId="27451" xr:uid="{00000000-0005-0000-0000-0000406B0000}"/>
    <cellStyle name="Total 9 5 3 14" xfId="27452" xr:uid="{00000000-0005-0000-0000-0000416B0000}"/>
    <cellStyle name="Total 9 5 3 14 2" xfId="27453" xr:uid="{00000000-0005-0000-0000-0000426B0000}"/>
    <cellStyle name="Total 9 5 3 15" xfId="27454" xr:uid="{00000000-0005-0000-0000-0000436B0000}"/>
    <cellStyle name="Total 9 5 3 15 2" xfId="27455" xr:uid="{00000000-0005-0000-0000-0000446B0000}"/>
    <cellStyle name="Total 9 5 3 16" xfId="27456" xr:uid="{00000000-0005-0000-0000-0000456B0000}"/>
    <cellStyle name="Total 9 5 3 16 2" xfId="27457" xr:uid="{00000000-0005-0000-0000-0000466B0000}"/>
    <cellStyle name="Total 9 5 3 17" xfId="27458" xr:uid="{00000000-0005-0000-0000-0000476B0000}"/>
    <cellStyle name="Total 9 5 3 17 2" xfId="27459" xr:uid="{00000000-0005-0000-0000-0000486B0000}"/>
    <cellStyle name="Total 9 5 3 18" xfId="27460" xr:uid="{00000000-0005-0000-0000-0000496B0000}"/>
    <cellStyle name="Total 9 5 3 2" xfId="27461" xr:uid="{00000000-0005-0000-0000-00004A6B0000}"/>
    <cellStyle name="Total 9 5 3 2 2" xfId="27462" xr:uid="{00000000-0005-0000-0000-00004B6B0000}"/>
    <cellStyle name="Total 9 5 3 3" xfId="27463" xr:uid="{00000000-0005-0000-0000-00004C6B0000}"/>
    <cellStyle name="Total 9 5 3 3 2" xfId="27464" xr:uid="{00000000-0005-0000-0000-00004D6B0000}"/>
    <cellStyle name="Total 9 5 3 4" xfId="27465" xr:uid="{00000000-0005-0000-0000-00004E6B0000}"/>
    <cellStyle name="Total 9 5 3 4 2" xfId="27466" xr:uid="{00000000-0005-0000-0000-00004F6B0000}"/>
    <cellStyle name="Total 9 5 3 5" xfId="27467" xr:uid="{00000000-0005-0000-0000-0000506B0000}"/>
    <cellStyle name="Total 9 5 3 5 2" xfId="27468" xr:uid="{00000000-0005-0000-0000-0000516B0000}"/>
    <cellStyle name="Total 9 5 3 6" xfId="27469" xr:uid="{00000000-0005-0000-0000-0000526B0000}"/>
    <cellStyle name="Total 9 5 3 6 2" xfId="27470" xr:uid="{00000000-0005-0000-0000-0000536B0000}"/>
    <cellStyle name="Total 9 5 3 7" xfId="27471" xr:uid="{00000000-0005-0000-0000-0000546B0000}"/>
    <cellStyle name="Total 9 5 3 7 2" xfId="27472" xr:uid="{00000000-0005-0000-0000-0000556B0000}"/>
    <cellStyle name="Total 9 5 3 8" xfId="27473" xr:uid="{00000000-0005-0000-0000-0000566B0000}"/>
    <cellStyle name="Total 9 5 3 8 2" xfId="27474" xr:uid="{00000000-0005-0000-0000-0000576B0000}"/>
    <cellStyle name="Total 9 5 3 9" xfId="27475" xr:uid="{00000000-0005-0000-0000-0000586B0000}"/>
    <cellStyle name="Total 9 5 3 9 2" xfId="27476" xr:uid="{00000000-0005-0000-0000-0000596B0000}"/>
    <cellStyle name="Total 9 5 4" xfId="27477" xr:uid="{00000000-0005-0000-0000-00005A6B0000}"/>
    <cellStyle name="Total 9 5 4 10" xfId="27478" xr:uid="{00000000-0005-0000-0000-00005B6B0000}"/>
    <cellStyle name="Total 9 5 4 10 2" xfId="27479" xr:uid="{00000000-0005-0000-0000-00005C6B0000}"/>
    <cellStyle name="Total 9 5 4 11" xfId="27480" xr:uid="{00000000-0005-0000-0000-00005D6B0000}"/>
    <cellStyle name="Total 9 5 4 11 2" xfId="27481" xr:uid="{00000000-0005-0000-0000-00005E6B0000}"/>
    <cellStyle name="Total 9 5 4 12" xfId="27482" xr:uid="{00000000-0005-0000-0000-00005F6B0000}"/>
    <cellStyle name="Total 9 5 4 12 2" xfId="27483" xr:uid="{00000000-0005-0000-0000-0000606B0000}"/>
    <cellStyle name="Total 9 5 4 13" xfId="27484" xr:uid="{00000000-0005-0000-0000-0000616B0000}"/>
    <cellStyle name="Total 9 5 4 13 2" xfId="27485" xr:uid="{00000000-0005-0000-0000-0000626B0000}"/>
    <cellStyle name="Total 9 5 4 14" xfId="27486" xr:uid="{00000000-0005-0000-0000-0000636B0000}"/>
    <cellStyle name="Total 9 5 4 14 2" xfId="27487" xr:uid="{00000000-0005-0000-0000-0000646B0000}"/>
    <cellStyle name="Total 9 5 4 15" xfId="27488" xr:uid="{00000000-0005-0000-0000-0000656B0000}"/>
    <cellStyle name="Total 9 5 4 15 2" xfId="27489" xr:uid="{00000000-0005-0000-0000-0000666B0000}"/>
    <cellStyle name="Total 9 5 4 16" xfId="27490" xr:uid="{00000000-0005-0000-0000-0000676B0000}"/>
    <cellStyle name="Total 9 5 4 2" xfId="27491" xr:uid="{00000000-0005-0000-0000-0000686B0000}"/>
    <cellStyle name="Total 9 5 4 2 2" xfId="27492" xr:uid="{00000000-0005-0000-0000-0000696B0000}"/>
    <cellStyle name="Total 9 5 4 3" xfId="27493" xr:uid="{00000000-0005-0000-0000-00006A6B0000}"/>
    <cellStyle name="Total 9 5 4 3 2" xfId="27494" xr:uid="{00000000-0005-0000-0000-00006B6B0000}"/>
    <cellStyle name="Total 9 5 4 4" xfId="27495" xr:uid="{00000000-0005-0000-0000-00006C6B0000}"/>
    <cellStyle name="Total 9 5 4 4 2" xfId="27496" xr:uid="{00000000-0005-0000-0000-00006D6B0000}"/>
    <cellStyle name="Total 9 5 4 5" xfId="27497" xr:uid="{00000000-0005-0000-0000-00006E6B0000}"/>
    <cellStyle name="Total 9 5 4 5 2" xfId="27498" xr:uid="{00000000-0005-0000-0000-00006F6B0000}"/>
    <cellStyle name="Total 9 5 4 6" xfId="27499" xr:uid="{00000000-0005-0000-0000-0000706B0000}"/>
    <cellStyle name="Total 9 5 4 6 2" xfId="27500" xr:uid="{00000000-0005-0000-0000-0000716B0000}"/>
    <cellStyle name="Total 9 5 4 7" xfId="27501" xr:uid="{00000000-0005-0000-0000-0000726B0000}"/>
    <cellStyle name="Total 9 5 4 7 2" xfId="27502" xr:uid="{00000000-0005-0000-0000-0000736B0000}"/>
    <cellStyle name="Total 9 5 4 8" xfId="27503" xr:uid="{00000000-0005-0000-0000-0000746B0000}"/>
    <cellStyle name="Total 9 5 4 8 2" xfId="27504" xr:uid="{00000000-0005-0000-0000-0000756B0000}"/>
    <cellStyle name="Total 9 5 4 9" xfId="27505" xr:uid="{00000000-0005-0000-0000-0000766B0000}"/>
    <cellStyle name="Total 9 5 4 9 2" xfId="27506" xr:uid="{00000000-0005-0000-0000-0000776B0000}"/>
    <cellStyle name="Total 9 5 5" xfId="27507" xr:uid="{00000000-0005-0000-0000-0000786B0000}"/>
    <cellStyle name="Total 9 5 5 10" xfId="27508" xr:uid="{00000000-0005-0000-0000-0000796B0000}"/>
    <cellStyle name="Total 9 5 5 10 2" xfId="27509" xr:uid="{00000000-0005-0000-0000-00007A6B0000}"/>
    <cellStyle name="Total 9 5 5 11" xfId="27510" xr:uid="{00000000-0005-0000-0000-00007B6B0000}"/>
    <cellStyle name="Total 9 5 5 11 2" xfId="27511" xr:uid="{00000000-0005-0000-0000-00007C6B0000}"/>
    <cellStyle name="Total 9 5 5 12" xfId="27512" xr:uid="{00000000-0005-0000-0000-00007D6B0000}"/>
    <cellStyle name="Total 9 5 5 12 2" xfId="27513" xr:uid="{00000000-0005-0000-0000-00007E6B0000}"/>
    <cellStyle name="Total 9 5 5 13" xfId="27514" xr:uid="{00000000-0005-0000-0000-00007F6B0000}"/>
    <cellStyle name="Total 9 5 5 13 2" xfId="27515" xr:uid="{00000000-0005-0000-0000-0000806B0000}"/>
    <cellStyle name="Total 9 5 5 14" xfId="27516" xr:uid="{00000000-0005-0000-0000-0000816B0000}"/>
    <cellStyle name="Total 9 5 5 14 2" xfId="27517" xr:uid="{00000000-0005-0000-0000-0000826B0000}"/>
    <cellStyle name="Total 9 5 5 15" xfId="27518" xr:uid="{00000000-0005-0000-0000-0000836B0000}"/>
    <cellStyle name="Total 9 5 5 15 2" xfId="27519" xr:uid="{00000000-0005-0000-0000-0000846B0000}"/>
    <cellStyle name="Total 9 5 5 16" xfId="27520" xr:uid="{00000000-0005-0000-0000-0000856B0000}"/>
    <cellStyle name="Total 9 5 5 2" xfId="27521" xr:uid="{00000000-0005-0000-0000-0000866B0000}"/>
    <cellStyle name="Total 9 5 5 2 2" xfId="27522" xr:uid="{00000000-0005-0000-0000-0000876B0000}"/>
    <cellStyle name="Total 9 5 5 3" xfId="27523" xr:uid="{00000000-0005-0000-0000-0000886B0000}"/>
    <cellStyle name="Total 9 5 5 3 2" xfId="27524" xr:uid="{00000000-0005-0000-0000-0000896B0000}"/>
    <cellStyle name="Total 9 5 5 4" xfId="27525" xr:uid="{00000000-0005-0000-0000-00008A6B0000}"/>
    <cellStyle name="Total 9 5 5 4 2" xfId="27526" xr:uid="{00000000-0005-0000-0000-00008B6B0000}"/>
    <cellStyle name="Total 9 5 5 5" xfId="27527" xr:uid="{00000000-0005-0000-0000-00008C6B0000}"/>
    <cellStyle name="Total 9 5 5 5 2" xfId="27528" xr:uid="{00000000-0005-0000-0000-00008D6B0000}"/>
    <cellStyle name="Total 9 5 5 6" xfId="27529" xr:uid="{00000000-0005-0000-0000-00008E6B0000}"/>
    <cellStyle name="Total 9 5 5 6 2" xfId="27530" xr:uid="{00000000-0005-0000-0000-00008F6B0000}"/>
    <cellStyle name="Total 9 5 5 7" xfId="27531" xr:uid="{00000000-0005-0000-0000-0000906B0000}"/>
    <cellStyle name="Total 9 5 5 7 2" xfId="27532" xr:uid="{00000000-0005-0000-0000-0000916B0000}"/>
    <cellStyle name="Total 9 5 5 8" xfId="27533" xr:uid="{00000000-0005-0000-0000-0000926B0000}"/>
    <cellStyle name="Total 9 5 5 8 2" xfId="27534" xr:uid="{00000000-0005-0000-0000-0000936B0000}"/>
    <cellStyle name="Total 9 5 5 9" xfId="27535" xr:uid="{00000000-0005-0000-0000-0000946B0000}"/>
    <cellStyle name="Total 9 5 5 9 2" xfId="27536" xr:uid="{00000000-0005-0000-0000-0000956B0000}"/>
    <cellStyle name="Total 9 5 6" xfId="27537" xr:uid="{00000000-0005-0000-0000-0000966B0000}"/>
    <cellStyle name="Total 9 5 6 10" xfId="27538" xr:uid="{00000000-0005-0000-0000-0000976B0000}"/>
    <cellStyle name="Total 9 5 6 10 2" xfId="27539" xr:uid="{00000000-0005-0000-0000-0000986B0000}"/>
    <cellStyle name="Total 9 5 6 11" xfId="27540" xr:uid="{00000000-0005-0000-0000-0000996B0000}"/>
    <cellStyle name="Total 9 5 6 11 2" xfId="27541" xr:uid="{00000000-0005-0000-0000-00009A6B0000}"/>
    <cellStyle name="Total 9 5 6 12" xfId="27542" xr:uid="{00000000-0005-0000-0000-00009B6B0000}"/>
    <cellStyle name="Total 9 5 6 12 2" xfId="27543" xr:uid="{00000000-0005-0000-0000-00009C6B0000}"/>
    <cellStyle name="Total 9 5 6 13" xfId="27544" xr:uid="{00000000-0005-0000-0000-00009D6B0000}"/>
    <cellStyle name="Total 9 5 6 13 2" xfId="27545" xr:uid="{00000000-0005-0000-0000-00009E6B0000}"/>
    <cellStyle name="Total 9 5 6 14" xfId="27546" xr:uid="{00000000-0005-0000-0000-00009F6B0000}"/>
    <cellStyle name="Total 9 5 6 14 2" xfId="27547" xr:uid="{00000000-0005-0000-0000-0000A06B0000}"/>
    <cellStyle name="Total 9 5 6 15" xfId="27548" xr:uid="{00000000-0005-0000-0000-0000A16B0000}"/>
    <cellStyle name="Total 9 5 6 2" xfId="27549" xr:uid="{00000000-0005-0000-0000-0000A26B0000}"/>
    <cellStyle name="Total 9 5 6 2 2" xfId="27550" xr:uid="{00000000-0005-0000-0000-0000A36B0000}"/>
    <cellStyle name="Total 9 5 6 3" xfId="27551" xr:uid="{00000000-0005-0000-0000-0000A46B0000}"/>
    <cellStyle name="Total 9 5 6 3 2" xfId="27552" xr:uid="{00000000-0005-0000-0000-0000A56B0000}"/>
    <cellStyle name="Total 9 5 6 4" xfId="27553" xr:uid="{00000000-0005-0000-0000-0000A66B0000}"/>
    <cellStyle name="Total 9 5 6 4 2" xfId="27554" xr:uid="{00000000-0005-0000-0000-0000A76B0000}"/>
    <cellStyle name="Total 9 5 6 5" xfId="27555" xr:uid="{00000000-0005-0000-0000-0000A86B0000}"/>
    <cellStyle name="Total 9 5 6 5 2" xfId="27556" xr:uid="{00000000-0005-0000-0000-0000A96B0000}"/>
    <cellStyle name="Total 9 5 6 6" xfId="27557" xr:uid="{00000000-0005-0000-0000-0000AA6B0000}"/>
    <cellStyle name="Total 9 5 6 6 2" xfId="27558" xr:uid="{00000000-0005-0000-0000-0000AB6B0000}"/>
    <cellStyle name="Total 9 5 6 7" xfId="27559" xr:uid="{00000000-0005-0000-0000-0000AC6B0000}"/>
    <cellStyle name="Total 9 5 6 7 2" xfId="27560" xr:uid="{00000000-0005-0000-0000-0000AD6B0000}"/>
    <cellStyle name="Total 9 5 6 8" xfId="27561" xr:uid="{00000000-0005-0000-0000-0000AE6B0000}"/>
    <cellStyle name="Total 9 5 6 8 2" xfId="27562" xr:uid="{00000000-0005-0000-0000-0000AF6B0000}"/>
    <cellStyle name="Total 9 5 6 9" xfId="27563" xr:uid="{00000000-0005-0000-0000-0000B06B0000}"/>
    <cellStyle name="Total 9 5 6 9 2" xfId="27564" xr:uid="{00000000-0005-0000-0000-0000B16B0000}"/>
    <cellStyle name="Total 9 5 7" xfId="27565" xr:uid="{00000000-0005-0000-0000-0000B26B0000}"/>
    <cellStyle name="Total 9 5 7 2" xfId="27566" xr:uid="{00000000-0005-0000-0000-0000B36B0000}"/>
    <cellStyle name="Total 9 5 8" xfId="27567" xr:uid="{00000000-0005-0000-0000-0000B46B0000}"/>
    <cellStyle name="Total 9 5 8 2" xfId="27568" xr:uid="{00000000-0005-0000-0000-0000B56B0000}"/>
    <cellStyle name="Total 9 5 9" xfId="27569" xr:uid="{00000000-0005-0000-0000-0000B66B0000}"/>
    <cellStyle name="Total 9 5 9 2" xfId="27570" xr:uid="{00000000-0005-0000-0000-0000B76B0000}"/>
    <cellStyle name="Total 9 6" xfId="27571" xr:uid="{00000000-0005-0000-0000-0000B86B0000}"/>
    <cellStyle name="Total 9 6 10" xfId="27572" xr:uid="{00000000-0005-0000-0000-0000B96B0000}"/>
    <cellStyle name="Total 9 6 10 2" xfId="27573" xr:uid="{00000000-0005-0000-0000-0000BA6B0000}"/>
    <cellStyle name="Total 9 6 11" xfId="27574" xr:uid="{00000000-0005-0000-0000-0000BB6B0000}"/>
    <cellStyle name="Total 9 6 11 2" xfId="27575" xr:uid="{00000000-0005-0000-0000-0000BC6B0000}"/>
    <cellStyle name="Total 9 6 12" xfId="27576" xr:uid="{00000000-0005-0000-0000-0000BD6B0000}"/>
    <cellStyle name="Total 9 6 12 2" xfId="27577" xr:uid="{00000000-0005-0000-0000-0000BE6B0000}"/>
    <cellStyle name="Total 9 6 13" xfId="27578" xr:uid="{00000000-0005-0000-0000-0000BF6B0000}"/>
    <cellStyle name="Total 9 6 13 2" xfId="27579" xr:uid="{00000000-0005-0000-0000-0000C06B0000}"/>
    <cellStyle name="Total 9 6 14" xfId="27580" xr:uid="{00000000-0005-0000-0000-0000C16B0000}"/>
    <cellStyle name="Total 9 6 14 2" xfId="27581" xr:uid="{00000000-0005-0000-0000-0000C26B0000}"/>
    <cellStyle name="Total 9 6 15" xfId="27582" xr:uid="{00000000-0005-0000-0000-0000C36B0000}"/>
    <cellStyle name="Total 9 6 15 2" xfId="27583" xr:uid="{00000000-0005-0000-0000-0000C46B0000}"/>
    <cellStyle name="Total 9 6 16" xfId="27584" xr:uid="{00000000-0005-0000-0000-0000C56B0000}"/>
    <cellStyle name="Total 9 6 16 2" xfId="27585" xr:uid="{00000000-0005-0000-0000-0000C66B0000}"/>
    <cellStyle name="Total 9 6 17" xfId="27586" xr:uid="{00000000-0005-0000-0000-0000C76B0000}"/>
    <cellStyle name="Total 9 6 17 2" xfId="27587" xr:uid="{00000000-0005-0000-0000-0000C86B0000}"/>
    <cellStyle name="Total 9 6 18" xfId="27588" xr:uid="{00000000-0005-0000-0000-0000C96B0000}"/>
    <cellStyle name="Total 9 6 18 2" xfId="27589" xr:uid="{00000000-0005-0000-0000-0000CA6B0000}"/>
    <cellStyle name="Total 9 6 19" xfId="27590" xr:uid="{00000000-0005-0000-0000-0000CB6B0000}"/>
    <cellStyle name="Total 9 6 2" xfId="27591" xr:uid="{00000000-0005-0000-0000-0000CC6B0000}"/>
    <cellStyle name="Total 9 6 2 10" xfId="27592" xr:uid="{00000000-0005-0000-0000-0000CD6B0000}"/>
    <cellStyle name="Total 9 6 2 10 2" xfId="27593" xr:uid="{00000000-0005-0000-0000-0000CE6B0000}"/>
    <cellStyle name="Total 9 6 2 11" xfId="27594" xr:uid="{00000000-0005-0000-0000-0000CF6B0000}"/>
    <cellStyle name="Total 9 6 2 11 2" xfId="27595" xr:uid="{00000000-0005-0000-0000-0000D06B0000}"/>
    <cellStyle name="Total 9 6 2 12" xfId="27596" xr:uid="{00000000-0005-0000-0000-0000D16B0000}"/>
    <cellStyle name="Total 9 6 2 12 2" xfId="27597" xr:uid="{00000000-0005-0000-0000-0000D26B0000}"/>
    <cellStyle name="Total 9 6 2 13" xfId="27598" xr:uid="{00000000-0005-0000-0000-0000D36B0000}"/>
    <cellStyle name="Total 9 6 2 13 2" xfId="27599" xr:uid="{00000000-0005-0000-0000-0000D46B0000}"/>
    <cellStyle name="Total 9 6 2 14" xfId="27600" xr:uid="{00000000-0005-0000-0000-0000D56B0000}"/>
    <cellStyle name="Total 9 6 2 14 2" xfId="27601" xr:uid="{00000000-0005-0000-0000-0000D66B0000}"/>
    <cellStyle name="Total 9 6 2 15" xfId="27602" xr:uid="{00000000-0005-0000-0000-0000D76B0000}"/>
    <cellStyle name="Total 9 6 2 15 2" xfId="27603" xr:uid="{00000000-0005-0000-0000-0000D86B0000}"/>
    <cellStyle name="Total 9 6 2 16" xfId="27604" xr:uid="{00000000-0005-0000-0000-0000D96B0000}"/>
    <cellStyle name="Total 9 6 2 16 2" xfId="27605" xr:uid="{00000000-0005-0000-0000-0000DA6B0000}"/>
    <cellStyle name="Total 9 6 2 17" xfId="27606" xr:uid="{00000000-0005-0000-0000-0000DB6B0000}"/>
    <cellStyle name="Total 9 6 2 17 2" xfId="27607" xr:uid="{00000000-0005-0000-0000-0000DC6B0000}"/>
    <cellStyle name="Total 9 6 2 18" xfId="27608" xr:uid="{00000000-0005-0000-0000-0000DD6B0000}"/>
    <cellStyle name="Total 9 6 2 2" xfId="27609" xr:uid="{00000000-0005-0000-0000-0000DE6B0000}"/>
    <cellStyle name="Total 9 6 2 2 2" xfId="27610" xr:uid="{00000000-0005-0000-0000-0000DF6B0000}"/>
    <cellStyle name="Total 9 6 2 3" xfId="27611" xr:uid="{00000000-0005-0000-0000-0000E06B0000}"/>
    <cellStyle name="Total 9 6 2 3 2" xfId="27612" xr:uid="{00000000-0005-0000-0000-0000E16B0000}"/>
    <cellStyle name="Total 9 6 2 4" xfId="27613" xr:uid="{00000000-0005-0000-0000-0000E26B0000}"/>
    <cellStyle name="Total 9 6 2 4 2" xfId="27614" xr:uid="{00000000-0005-0000-0000-0000E36B0000}"/>
    <cellStyle name="Total 9 6 2 5" xfId="27615" xr:uid="{00000000-0005-0000-0000-0000E46B0000}"/>
    <cellStyle name="Total 9 6 2 5 2" xfId="27616" xr:uid="{00000000-0005-0000-0000-0000E56B0000}"/>
    <cellStyle name="Total 9 6 2 6" xfId="27617" xr:uid="{00000000-0005-0000-0000-0000E66B0000}"/>
    <cellStyle name="Total 9 6 2 6 2" xfId="27618" xr:uid="{00000000-0005-0000-0000-0000E76B0000}"/>
    <cellStyle name="Total 9 6 2 7" xfId="27619" xr:uid="{00000000-0005-0000-0000-0000E86B0000}"/>
    <cellStyle name="Total 9 6 2 7 2" xfId="27620" xr:uid="{00000000-0005-0000-0000-0000E96B0000}"/>
    <cellStyle name="Total 9 6 2 8" xfId="27621" xr:uid="{00000000-0005-0000-0000-0000EA6B0000}"/>
    <cellStyle name="Total 9 6 2 8 2" xfId="27622" xr:uid="{00000000-0005-0000-0000-0000EB6B0000}"/>
    <cellStyle name="Total 9 6 2 9" xfId="27623" xr:uid="{00000000-0005-0000-0000-0000EC6B0000}"/>
    <cellStyle name="Total 9 6 2 9 2" xfId="27624" xr:uid="{00000000-0005-0000-0000-0000ED6B0000}"/>
    <cellStyle name="Total 9 6 3" xfId="27625" xr:uid="{00000000-0005-0000-0000-0000EE6B0000}"/>
    <cellStyle name="Total 9 6 3 10" xfId="27626" xr:uid="{00000000-0005-0000-0000-0000EF6B0000}"/>
    <cellStyle name="Total 9 6 3 10 2" xfId="27627" xr:uid="{00000000-0005-0000-0000-0000F06B0000}"/>
    <cellStyle name="Total 9 6 3 11" xfId="27628" xr:uid="{00000000-0005-0000-0000-0000F16B0000}"/>
    <cellStyle name="Total 9 6 3 11 2" xfId="27629" xr:uid="{00000000-0005-0000-0000-0000F26B0000}"/>
    <cellStyle name="Total 9 6 3 12" xfId="27630" xr:uid="{00000000-0005-0000-0000-0000F36B0000}"/>
    <cellStyle name="Total 9 6 3 12 2" xfId="27631" xr:uid="{00000000-0005-0000-0000-0000F46B0000}"/>
    <cellStyle name="Total 9 6 3 13" xfId="27632" xr:uid="{00000000-0005-0000-0000-0000F56B0000}"/>
    <cellStyle name="Total 9 6 3 13 2" xfId="27633" xr:uid="{00000000-0005-0000-0000-0000F66B0000}"/>
    <cellStyle name="Total 9 6 3 14" xfId="27634" xr:uid="{00000000-0005-0000-0000-0000F76B0000}"/>
    <cellStyle name="Total 9 6 3 14 2" xfId="27635" xr:uid="{00000000-0005-0000-0000-0000F86B0000}"/>
    <cellStyle name="Total 9 6 3 15" xfId="27636" xr:uid="{00000000-0005-0000-0000-0000F96B0000}"/>
    <cellStyle name="Total 9 6 3 15 2" xfId="27637" xr:uid="{00000000-0005-0000-0000-0000FA6B0000}"/>
    <cellStyle name="Total 9 6 3 16" xfId="27638" xr:uid="{00000000-0005-0000-0000-0000FB6B0000}"/>
    <cellStyle name="Total 9 6 3 2" xfId="27639" xr:uid="{00000000-0005-0000-0000-0000FC6B0000}"/>
    <cellStyle name="Total 9 6 3 2 2" xfId="27640" xr:uid="{00000000-0005-0000-0000-0000FD6B0000}"/>
    <cellStyle name="Total 9 6 3 3" xfId="27641" xr:uid="{00000000-0005-0000-0000-0000FE6B0000}"/>
    <cellStyle name="Total 9 6 3 3 2" xfId="27642" xr:uid="{00000000-0005-0000-0000-0000FF6B0000}"/>
    <cellStyle name="Total 9 6 3 4" xfId="27643" xr:uid="{00000000-0005-0000-0000-0000006C0000}"/>
    <cellStyle name="Total 9 6 3 4 2" xfId="27644" xr:uid="{00000000-0005-0000-0000-0000016C0000}"/>
    <cellStyle name="Total 9 6 3 5" xfId="27645" xr:uid="{00000000-0005-0000-0000-0000026C0000}"/>
    <cellStyle name="Total 9 6 3 5 2" xfId="27646" xr:uid="{00000000-0005-0000-0000-0000036C0000}"/>
    <cellStyle name="Total 9 6 3 6" xfId="27647" xr:uid="{00000000-0005-0000-0000-0000046C0000}"/>
    <cellStyle name="Total 9 6 3 6 2" xfId="27648" xr:uid="{00000000-0005-0000-0000-0000056C0000}"/>
    <cellStyle name="Total 9 6 3 7" xfId="27649" xr:uid="{00000000-0005-0000-0000-0000066C0000}"/>
    <cellStyle name="Total 9 6 3 7 2" xfId="27650" xr:uid="{00000000-0005-0000-0000-0000076C0000}"/>
    <cellStyle name="Total 9 6 3 8" xfId="27651" xr:uid="{00000000-0005-0000-0000-0000086C0000}"/>
    <cellStyle name="Total 9 6 3 8 2" xfId="27652" xr:uid="{00000000-0005-0000-0000-0000096C0000}"/>
    <cellStyle name="Total 9 6 3 9" xfId="27653" xr:uid="{00000000-0005-0000-0000-00000A6C0000}"/>
    <cellStyle name="Total 9 6 3 9 2" xfId="27654" xr:uid="{00000000-0005-0000-0000-00000B6C0000}"/>
    <cellStyle name="Total 9 6 4" xfId="27655" xr:uid="{00000000-0005-0000-0000-00000C6C0000}"/>
    <cellStyle name="Total 9 6 4 10" xfId="27656" xr:uid="{00000000-0005-0000-0000-00000D6C0000}"/>
    <cellStyle name="Total 9 6 4 10 2" xfId="27657" xr:uid="{00000000-0005-0000-0000-00000E6C0000}"/>
    <cellStyle name="Total 9 6 4 11" xfId="27658" xr:uid="{00000000-0005-0000-0000-00000F6C0000}"/>
    <cellStyle name="Total 9 6 4 11 2" xfId="27659" xr:uid="{00000000-0005-0000-0000-0000106C0000}"/>
    <cellStyle name="Total 9 6 4 12" xfId="27660" xr:uid="{00000000-0005-0000-0000-0000116C0000}"/>
    <cellStyle name="Total 9 6 4 12 2" xfId="27661" xr:uid="{00000000-0005-0000-0000-0000126C0000}"/>
    <cellStyle name="Total 9 6 4 13" xfId="27662" xr:uid="{00000000-0005-0000-0000-0000136C0000}"/>
    <cellStyle name="Total 9 6 4 13 2" xfId="27663" xr:uid="{00000000-0005-0000-0000-0000146C0000}"/>
    <cellStyle name="Total 9 6 4 14" xfId="27664" xr:uid="{00000000-0005-0000-0000-0000156C0000}"/>
    <cellStyle name="Total 9 6 4 14 2" xfId="27665" xr:uid="{00000000-0005-0000-0000-0000166C0000}"/>
    <cellStyle name="Total 9 6 4 15" xfId="27666" xr:uid="{00000000-0005-0000-0000-0000176C0000}"/>
    <cellStyle name="Total 9 6 4 15 2" xfId="27667" xr:uid="{00000000-0005-0000-0000-0000186C0000}"/>
    <cellStyle name="Total 9 6 4 16" xfId="27668" xr:uid="{00000000-0005-0000-0000-0000196C0000}"/>
    <cellStyle name="Total 9 6 4 2" xfId="27669" xr:uid="{00000000-0005-0000-0000-00001A6C0000}"/>
    <cellStyle name="Total 9 6 4 2 2" xfId="27670" xr:uid="{00000000-0005-0000-0000-00001B6C0000}"/>
    <cellStyle name="Total 9 6 4 3" xfId="27671" xr:uid="{00000000-0005-0000-0000-00001C6C0000}"/>
    <cellStyle name="Total 9 6 4 3 2" xfId="27672" xr:uid="{00000000-0005-0000-0000-00001D6C0000}"/>
    <cellStyle name="Total 9 6 4 4" xfId="27673" xr:uid="{00000000-0005-0000-0000-00001E6C0000}"/>
    <cellStyle name="Total 9 6 4 4 2" xfId="27674" xr:uid="{00000000-0005-0000-0000-00001F6C0000}"/>
    <cellStyle name="Total 9 6 4 5" xfId="27675" xr:uid="{00000000-0005-0000-0000-0000206C0000}"/>
    <cellStyle name="Total 9 6 4 5 2" xfId="27676" xr:uid="{00000000-0005-0000-0000-0000216C0000}"/>
    <cellStyle name="Total 9 6 4 6" xfId="27677" xr:uid="{00000000-0005-0000-0000-0000226C0000}"/>
    <cellStyle name="Total 9 6 4 6 2" xfId="27678" xr:uid="{00000000-0005-0000-0000-0000236C0000}"/>
    <cellStyle name="Total 9 6 4 7" xfId="27679" xr:uid="{00000000-0005-0000-0000-0000246C0000}"/>
    <cellStyle name="Total 9 6 4 7 2" xfId="27680" xr:uid="{00000000-0005-0000-0000-0000256C0000}"/>
    <cellStyle name="Total 9 6 4 8" xfId="27681" xr:uid="{00000000-0005-0000-0000-0000266C0000}"/>
    <cellStyle name="Total 9 6 4 8 2" xfId="27682" xr:uid="{00000000-0005-0000-0000-0000276C0000}"/>
    <cellStyle name="Total 9 6 4 9" xfId="27683" xr:uid="{00000000-0005-0000-0000-0000286C0000}"/>
    <cellStyle name="Total 9 6 4 9 2" xfId="27684" xr:uid="{00000000-0005-0000-0000-0000296C0000}"/>
    <cellStyle name="Total 9 6 5" xfId="27685" xr:uid="{00000000-0005-0000-0000-00002A6C0000}"/>
    <cellStyle name="Total 9 6 5 10" xfId="27686" xr:uid="{00000000-0005-0000-0000-00002B6C0000}"/>
    <cellStyle name="Total 9 6 5 10 2" xfId="27687" xr:uid="{00000000-0005-0000-0000-00002C6C0000}"/>
    <cellStyle name="Total 9 6 5 11" xfId="27688" xr:uid="{00000000-0005-0000-0000-00002D6C0000}"/>
    <cellStyle name="Total 9 6 5 11 2" xfId="27689" xr:uid="{00000000-0005-0000-0000-00002E6C0000}"/>
    <cellStyle name="Total 9 6 5 12" xfId="27690" xr:uid="{00000000-0005-0000-0000-00002F6C0000}"/>
    <cellStyle name="Total 9 6 5 12 2" xfId="27691" xr:uid="{00000000-0005-0000-0000-0000306C0000}"/>
    <cellStyle name="Total 9 6 5 13" xfId="27692" xr:uid="{00000000-0005-0000-0000-0000316C0000}"/>
    <cellStyle name="Total 9 6 5 13 2" xfId="27693" xr:uid="{00000000-0005-0000-0000-0000326C0000}"/>
    <cellStyle name="Total 9 6 5 14" xfId="27694" xr:uid="{00000000-0005-0000-0000-0000336C0000}"/>
    <cellStyle name="Total 9 6 5 14 2" xfId="27695" xr:uid="{00000000-0005-0000-0000-0000346C0000}"/>
    <cellStyle name="Total 9 6 5 15" xfId="27696" xr:uid="{00000000-0005-0000-0000-0000356C0000}"/>
    <cellStyle name="Total 9 6 5 2" xfId="27697" xr:uid="{00000000-0005-0000-0000-0000366C0000}"/>
    <cellStyle name="Total 9 6 5 2 2" xfId="27698" xr:uid="{00000000-0005-0000-0000-0000376C0000}"/>
    <cellStyle name="Total 9 6 5 3" xfId="27699" xr:uid="{00000000-0005-0000-0000-0000386C0000}"/>
    <cellStyle name="Total 9 6 5 3 2" xfId="27700" xr:uid="{00000000-0005-0000-0000-0000396C0000}"/>
    <cellStyle name="Total 9 6 5 4" xfId="27701" xr:uid="{00000000-0005-0000-0000-00003A6C0000}"/>
    <cellStyle name="Total 9 6 5 4 2" xfId="27702" xr:uid="{00000000-0005-0000-0000-00003B6C0000}"/>
    <cellStyle name="Total 9 6 5 5" xfId="27703" xr:uid="{00000000-0005-0000-0000-00003C6C0000}"/>
    <cellStyle name="Total 9 6 5 5 2" xfId="27704" xr:uid="{00000000-0005-0000-0000-00003D6C0000}"/>
    <cellStyle name="Total 9 6 5 6" xfId="27705" xr:uid="{00000000-0005-0000-0000-00003E6C0000}"/>
    <cellStyle name="Total 9 6 5 6 2" xfId="27706" xr:uid="{00000000-0005-0000-0000-00003F6C0000}"/>
    <cellStyle name="Total 9 6 5 7" xfId="27707" xr:uid="{00000000-0005-0000-0000-0000406C0000}"/>
    <cellStyle name="Total 9 6 5 7 2" xfId="27708" xr:uid="{00000000-0005-0000-0000-0000416C0000}"/>
    <cellStyle name="Total 9 6 5 8" xfId="27709" xr:uid="{00000000-0005-0000-0000-0000426C0000}"/>
    <cellStyle name="Total 9 6 5 8 2" xfId="27710" xr:uid="{00000000-0005-0000-0000-0000436C0000}"/>
    <cellStyle name="Total 9 6 5 9" xfId="27711" xr:uid="{00000000-0005-0000-0000-0000446C0000}"/>
    <cellStyle name="Total 9 6 5 9 2" xfId="27712" xr:uid="{00000000-0005-0000-0000-0000456C0000}"/>
    <cellStyle name="Total 9 6 6" xfId="27713" xr:uid="{00000000-0005-0000-0000-0000466C0000}"/>
    <cellStyle name="Total 9 6 6 2" xfId="27714" xr:uid="{00000000-0005-0000-0000-0000476C0000}"/>
    <cellStyle name="Total 9 6 7" xfId="27715" xr:uid="{00000000-0005-0000-0000-0000486C0000}"/>
    <cellStyle name="Total 9 6 7 2" xfId="27716" xr:uid="{00000000-0005-0000-0000-0000496C0000}"/>
    <cellStyle name="Total 9 6 8" xfId="27717" xr:uid="{00000000-0005-0000-0000-00004A6C0000}"/>
    <cellStyle name="Total 9 6 8 2" xfId="27718" xr:uid="{00000000-0005-0000-0000-00004B6C0000}"/>
    <cellStyle name="Total 9 6 9" xfId="27719" xr:uid="{00000000-0005-0000-0000-00004C6C0000}"/>
    <cellStyle name="Total 9 6 9 2" xfId="27720" xr:uid="{00000000-0005-0000-0000-00004D6C0000}"/>
    <cellStyle name="Total 9 7" xfId="27721" xr:uid="{00000000-0005-0000-0000-00004E6C0000}"/>
    <cellStyle name="Total 9 7 10" xfId="27722" xr:uid="{00000000-0005-0000-0000-00004F6C0000}"/>
    <cellStyle name="Total 9 7 10 2" xfId="27723" xr:uid="{00000000-0005-0000-0000-0000506C0000}"/>
    <cellStyle name="Total 9 7 11" xfId="27724" xr:uid="{00000000-0005-0000-0000-0000516C0000}"/>
    <cellStyle name="Total 9 7 11 2" xfId="27725" xr:uid="{00000000-0005-0000-0000-0000526C0000}"/>
    <cellStyle name="Total 9 7 12" xfId="27726" xr:uid="{00000000-0005-0000-0000-0000536C0000}"/>
    <cellStyle name="Total 9 7 12 2" xfId="27727" xr:uid="{00000000-0005-0000-0000-0000546C0000}"/>
    <cellStyle name="Total 9 7 13" xfId="27728" xr:uid="{00000000-0005-0000-0000-0000556C0000}"/>
    <cellStyle name="Total 9 7 13 2" xfId="27729" xr:uid="{00000000-0005-0000-0000-0000566C0000}"/>
    <cellStyle name="Total 9 7 14" xfId="27730" xr:uid="{00000000-0005-0000-0000-0000576C0000}"/>
    <cellStyle name="Total 9 7 14 2" xfId="27731" xr:uid="{00000000-0005-0000-0000-0000586C0000}"/>
    <cellStyle name="Total 9 7 15" xfId="27732" xr:uid="{00000000-0005-0000-0000-0000596C0000}"/>
    <cellStyle name="Total 9 7 15 2" xfId="27733" xr:uid="{00000000-0005-0000-0000-00005A6C0000}"/>
    <cellStyle name="Total 9 7 16" xfId="27734" xr:uid="{00000000-0005-0000-0000-00005B6C0000}"/>
    <cellStyle name="Total 9 7 16 2" xfId="27735" xr:uid="{00000000-0005-0000-0000-00005C6C0000}"/>
    <cellStyle name="Total 9 7 17" xfId="27736" xr:uid="{00000000-0005-0000-0000-00005D6C0000}"/>
    <cellStyle name="Total 9 7 17 2" xfId="27737" xr:uid="{00000000-0005-0000-0000-00005E6C0000}"/>
    <cellStyle name="Total 9 7 18" xfId="27738" xr:uid="{00000000-0005-0000-0000-00005F6C0000}"/>
    <cellStyle name="Total 9 7 18 2" xfId="27739" xr:uid="{00000000-0005-0000-0000-0000606C0000}"/>
    <cellStyle name="Total 9 7 19" xfId="27740" xr:uid="{00000000-0005-0000-0000-0000616C0000}"/>
    <cellStyle name="Total 9 7 2" xfId="27741" xr:uid="{00000000-0005-0000-0000-0000626C0000}"/>
    <cellStyle name="Total 9 7 2 10" xfId="27742" xr:uid="{00000000-0005-0000-0000-0000636C0000}"/>
    <cellStyle name="Total 9 7 2 10 2" xfId="27743" xr:uid="{00000000-0005-0000-0000-0000646C0000}"/>
    <cellStyle name="Total 9 7 2 11" xfId="27744" xr:uid="{00000000-0005-0000-0000-0000656C0000}"/>
    <cellStyle name="Total 9 7 2 11 2" xfId="27745" xr:uid="{00000000-0005-0000-0000-0000666C0000}"/>
    <cellStyle name="Total 9 7 2 12" xfId="27746" xr:uid="{00000000-0005-0000-0000-0000676C0000}"/>
    <cellStyle name="Total 9 7 2 12 2" xfId="27747" xr:uid="{00000000-0005-0000-0000-0000686C0000}"/>
    <cellStyle name="Total 9 7 2 13" xfId="27748" xr:uid="{00000000-0005-0000-0000-0000696C0000}"/>
    <cellStyle name="Total 9 7 2 13 2" xfId="27749" xr:uid="{00000000-0005-0000-0000-00006A6C0000}"/>
    <cellStyle name="Total 9 7 2 14" xfId="27750" xr:uid="{00000000-0005-0000-0000-00006B6C0000}"/>
    <cellStyle name="Total 9 7 2 14 2" xfId="27751" xr:uid="{00000000-0005-0000-0000-00006C6C0000}"/>
    <cellStyle name="Total 9 7 2 15" xfId="27752" xr:uid="{00000000-0005-0000-0000-00006D6C0000}"/>
    <cellStyle name="Total 9 7 2 15 2" xfId="27753" xr:uid="{00000000-0005-0000-0000-00006E6C0000}"/>
    <cellStyle name="Total 9 7 2 16" xfId="27754" xr:uid="{00000000-0005-0000-0000-00006F6C0000}"/>
    <cellStyle name="Total 9 7 2 16 2" xfId="27755" xr:uid="{00000000-0005-0000-0000-0000706C0000}"/>
    <cellStyle name="Total 9 7 2 17" xfId="27756" xr:uid="{00000000-0005-0000-0000-0000716C0000}"/>
    <cellStyle name="Total 9 7 2 17 2" xfId="27757" xr:uid="{00000000-0005-0000-0000-0000726C0000}"/>
    <cellStyle name="Total 9 7 2 18" xfId="27758" xr:uid="{00000000-0005-0000-0000-0000736C0000}"/>
    <cellStyle name="Total 9 7 2 2" xfId="27759" xr:uid="{00000000-0005-0000-0000-0000746C0000}"/>
    <cellStyle name="Total 9 7 2 2 2" xfId="27760" xr:uid="{00000000-0005-0000-0000-0000756C0000}"/>
    <cellStyle name="Total 9 7 2 3" xfId="27761" xr:uid="{00000000-0005-0000-0000-0000766C0000}"/>
    <cellStyle name="Total 9 7 2 3 2" xfId="27762" xr:uid="{00000000-0005-0000-0000-0000776C0000}"/>
    <cellStyle name="Total 9 7 2 4" xfId="27763" xr:uid="{00000000-0005-0000-0000-0000786C0000}"/>
    <cellStyle name="Total 9 7 2 4 2" xfId="27764" xr:uid="{00000000-0005-0000-0000-0000796C0000}"/>
    <cellStyle name="Total 9 7 2 5" xfId="27765" xr:uid="{00000000-0005-0000-0000-00007A6C0000}"/>
    <cellStyle name="Total 9 7 2 5 2" xfId="27766" xr:uid="{00000000-0005-0000-0000-00007B6C0000}"/>
    <cellStyle name="Total 9 7 2 6" xfId="27767" xr:uid="{00000000-0005-0000-0000-00007C6C0000}"/>
    <cellStyle name="Total 9 7 2 6 2" xfId="27768" xr:uid="{00000000-0005-0000-0000-00007D6C0000}"/>
    <cellStyle name="Total 9 7 2 7" xfId="27769" xr:uid="{00000000-0005-0000-0000-00007E6C0000}"/>
    <cellStyle name="Total 9 7 2 7 2" xfId="27770" xr:uid="{00000000-0005-0000-0000-00007F6C0000}"/>
    <cellStyle name="Total 9 7 2 8" xfId="27771" xr:uid="{00000000-0005-0000-0000-0000806C0000}"/>
    <cellStyle name="Total 9 7 2 8 2" xfId="27772" xr:uid="{00000000-0005-0000-0000-0000816C0000}"/>
    <cellStyle name="Total 9 7 2 9" xfId="27773" xr:uid="{00000000-0005-0000-0000-0000826C0000}"/>
    <cellStyle name="Total 9 7 2 9 2" xfId="27774" xr:uid="{00000000-0005-0000-0000-0000836C0000}"/>
    <cellStyle name="Total 9 7 3" xfId="27775" xr:uid="{00000000-0005-0000-0000-0000846C0000}"/>
    <cellStyle name="Total 9 7 3 10" xfId="27776" xr:uid="{00000000-0005-0000-0000-0000856C0000}"/>
    <cellStyle name="Total 9 7 3 10 2" xfId="27777" xr:uid="{00000000-0005-0000-0000-0000866C0000}"/>
    <cellStyle name="Total 9 7 3 11" xfId="27778" xr:uid="{00000000-0005-0000-0000-0000876C0000}"/>
    <cellStyle name="Total 9 7 3 11 2" xfId="27779" xr:uid="{00000000-0005-0000-0000-0000886C0000}"/>
    <cellStyle name="Total 9 7 3 12" xfId="27780" xr:uid="{00000000-0005-0000-0000-0000896C0000}"/>
    <cellStyle name="Total 9 7 3 12 2" xfId="27781" xr:uid="{00000000-0005-0000-0000-00008A6C0000}"/>
    <cellStyle name="Total 9 7 3 13" xfId="27782" xr:uid="{00000000-0005-0000-0000-00008B6C0000}"/>
    <cellStyle name="Total 9 7 3 13 2" xfId="27783" xr:uid="{00000000-0005-0000-0000-00008C6C0000}"/>
    <cellStyle name="Total 9 7 3 14" xfId="27784" xr:uid="{00000000-0005-0000-0000-00008D6C0000}"/>
    <cellStyle name="Total 9 7 3 14 2" xfId="27785" xr:uid="{00000000-0005-0000-0000-00008E6C0000}"/>
    <cellStyle name="Total 9 7 3 15" xfId="27786" xr:uid="{00000000-0005-0000-0000-00008F6C0000}"/>
    <cellStyle name="Total 9 7 3 15 2" xfId="27787" xr:uid="{00000000-0005-0000-0000-0000906C0000}"/>
    <cellStyle name="Total 9 7 3 16" xfId="27788" xr:uid="{00000000-0005-0000-0000-0000916C0000}"/>
    <cellStyle name="Total 9 7 3 2" xfId="27789" xr:uid="{00000000-0005-0000-0000-0000926C0000}"/>
    <cellStyle name="Total 9 7 3 2 2" xfId="27790" xr:uid="{00000000-0005-0000-0000-0000936C0000}"/>
    <cellStyle name="Total 9 7 3 3" xfId="27791" xr:uid="{00000000-0005-0000-0000-0000946C0000}"/>
    <cellStyle name="Total 9 7 3 3 2" xfId="27792" xr:uid="{00000000-0005-0000-0000-0000956C0000}"/>
    <cellStyle name="Total 9 7 3 4" xfId="27793" xr:uid="{00000000-0005-0000-0000-0000966C0000}"/>
    <cellStyle name="Total 9 7 3 4 2" xfId="27794" xr:uid="{00000000-0005-0000-0000-0000976C0000}"/>
    <cellStyle name="Total 9 7 3 5" xfId="27795" xr:uid="{00000000-0005-0000-0000-0000986C0000}"/>
    <cellStyle name="Total 9 7 3 5 2" xfId="27796" xr:uid="{00000000-0005-0000-0000-0000996C0000}"/>
    <cellStyle name="Total 9 7 3 6" xfId="27797" xr:uid="{00000000-0005-0000-0000-00009A6C0000}"/>
    <cellStyle name="Total 9 7 3 6 2" xfId="27798" xr:uid="{00000000-0005-0000-0000-00009B6C0000}"/>
    <cellStyle name="Total 9 7 3 7" xfId="27799" xr:uid="{00000000-0005-0000-0000-00009C6C0000}"/>
    <cellStyle name="Total 9 7 3 7 2" xfId="27800" xr:uid="{00000000-0005-0000-0000-00009D6C0000}"/>
    <cellStyle name="Total 9 7 3 8" xfId="27801" xr:uid="{00000000-0005-0000-0000-00009E6C0000}"/>
    <cellStyle name="Total 9 7 3 8 2" xfId="27802" xr:uid="{00000000-0005-0000-0000-00009F6C0000}"/>
    <cellStyle name="Total 9 7 3 9" xfId="27803" xr:uid="{00000000-0005-0000-0000-0000A06C0000}"/>
    <cellStyle name="Total 9 7 3 9 2" xfId="27804" xr:uid="{00000000-0005-0000-0000-0000A16C0000}"/>
    <cellStyle name="Total 9 7 4" xfId="27805" xr:uid="{00000000-0005-0000-0000-0000A26C0000}"/>
    <cellStyle name="Total 9 7 4 10" xfId="27806" xr:uid="{00000000-0005-0000-0000-0000A36C0000}"/>
    <cellStyle name="Total 9 7 4 10 2" xfId="27807" xr:uid="{00000000-0005-0000-0000-0000A46C0000}"/>
    <cellStyle name="Total 9 7 4 11" xfId="27808" xr:uid="{00000000-0005-0000-0000-0000A56C0000}"/>
    <cellStyle name="Total 9 7 4 11 2" xfId="27809" xr:uid="{00000000-0005-0000-0000-0000A66C0000}"/>
    <cellStyle name="Total 9 7 4 12" xfId="27810" xr:uid="{00000000-0005-0000-0000-0000A76C0000}"/>
    <cellStyle name="Total 9 7 4 12 2" xfId="27811" xr:uid="{00000000-0005-0000-0000-0000A86C0000}"/>
    <cellStyle name="Total 9 7 4 13" xfId="27812" xr:uid="{00000000-0005-0000-0000-0000A96C0000}"/>
    <cellStyle name="Total 9 7 4 13 2" xfId="27813" xr:uid="{00000000-0005-0000-0000-0000AA6C0000}"/>
    <cellStyle name="Total 9 7 4 14" xfId="27814" xr:uid="{00000000-0005-0000-0000-0000AB6C0000}"/>
    <cellStyle name="Total 9 7 4 14 2" xfId="27815" xr:uid="{00000000-0005-0000-0000-0000AC6C0000}"/>
    <cellStyle name="Total 9 7 4 15" xfId="27816" xr:uid="{00000000-0005-0000-0000-0000AD6C0000}"/>
    <cellStyle name="Total 9 7 4 15 2" xfId="27817" xr:uid="{00000000-0005-0000-0000-0000AE6C0000}"/>
    <cellStyle name="Total 9 7 4 16" xfId="27818" xr:uid="{00000000-0005-0000-0000-0000AF6C0000}"/>
    <cellStyle name="Total 9 7 4 2" xfId="27819" xr:uid="{00000000-0005-0000-0000-0000B06C0000}"/>
    <cellStyle name="Total 9 7 4 2 2" xfId="27820" xr:uid="{00000000-0005-0000-0000-0000B16C0000}"/>
    <cellStyle name="Total 9 7 4 3" xfId="27821" xr:uid="{00000000-0005-0000-0000-0000B26C0000}"/>
    <cellStyle name="Total 9 7 4 3 2" xfId="27822" xr:uid="{00000000-0005-0000-0000-0000B36C0000}"/>
    <cellStyle name="Total 9 7 4 4" xfId="27823" xr:uid="{00000000-0005-0000-0000-0000B46C0000}"/>
    <cellStyle name="Total 9 7 4 4 2" xfId="27824" xr:uid="{00000000-0005-0000-0000-0000B56C0000}"/>
    <cellStyle name="Total 9 7 4 5" xfId="27825" xr:uid="{00000000-0005-0000-0000-0000B66C0000}"/>
    <cellStyle name="Total 9 7 4 5 2" xfId="27826" xr:uid="{00000000-0005-0000-0000-0000B76C0000}"/>
    <cellStyle name="Total 9 7 4 6" xfId="27827" xr:uid="{00000000-0005-0000-0000-0000B86C0000}"/>
    <cellStyle name="Total 9 7 4 6 2" xfId="27828" xr:uid="{00000000-0005-0000-0000-0000B96C0000}"/>
    <cellStyle name="Total 9 7 4 7" xfId="27829" xr:uid="{00000000-0005-0000-0000-0000BA6C0000}"/>
    <cellStyle name="Total 9 7 4 7 2" xfId="27830" xr:uid="{00000000-0005-0000-0000-0000BB6C0000}"/>
    <cellStyle name="Total 9 7 4 8" xfId="27831" xr:uid="{00000000-0005-0000-0000-0000BC6C0000}"/>
    <cellStyle name="Total 9 7 4 8 2" xfId="27832" xr:uid="{00000000-0005-0000-0000-0000BD6C0000}"/>
    <cellStyle name="Total 9 7 4 9" xfId="27833" xr:uid="{00000000-0005-0000-0000-0000BE6C0000}"/>
    <cellStyle name="Total 9 7 4 9 2" xfId="27834" xr:uid="{00000000-0005-0000-0000-0000BF6C0000}"/>
    <cellStyle name="Total 9 7 5" xfId="27835" xr:uid="{00000000-0005-0000-0000-0000C06C0000}"/>
    <cellStyle name="Total 9 7 5 10" xfId="27836" xr:uid="{00000000-0005-0000-0000-0000C16C0000}"/>
    <cellStyle name="Total 9 7 5 10 2" xfId="27837" xr:uid="{00000000-0005-0000-0000-0000C26C0000}"/>
    <cellStyle name="Total 9 7 5 11" xfId="27838" xr:uid="{00000000-0005-0000-0000-0000C36C0000}"/>
    <cellStyle name="Total 9 7 5 11 2" xfId="27839" xr:uid="{00000000-0005-0000-0000-0000C46C0000}"/>
    <cellStyle name="Total 9 7 5 12" xfId="27840" xr:uid="{00000000-0005-0000-0000-0000C56C0000}"/>
    <cellStyle name="Total 9 7 5 12 2" xfId="27841" xr:uid="{00000000-0005-0000-0000-0000C66C0000}"/>
    <cellStyle name="Total 9 7 5 13" xfId="27842" xr:uid="{00000000-0005-0000-0000-0000C76C0000}"/>
    <cellStyle name="Total 9 7 5 13 2" xfId="27843" xr:uid="{00000000-0005-0000-0000-0000C86C0000}"/>
    <cellStyle name="Total 9 7 5 14" xfId="27844" xr:uid="{00000000-0005-0000-0000-0000C96C0000}"/>
    <cellStyle name="Total 9 7 5 14 2" xfId="27845" xr:uid="{00000000-0005-0000-0000-0000CA6C0000}"/>
    <cellStyle name="Total 9 7 5 15" xfId="27846" xr:uid="{00000000-0005-0000-0000-0000CB6C0000}"/>
    <cellStyle name="Total 9 7 5 2" xfId="27847" xr:uid="{00000000-0005-0000-0000-0000CC6C0000}"/>
    <cellStyle name="Total 9 7 5 2 2" xfId="27848" xr:uid="{00000000-0005-0000-0000-0000CD6C0000}"/>
    <cellStyle name="Total 9 7 5 3" xfId="27849" xr:uid="{00000000-0005-0000-0000-0000CE6C0000}"/>
    <cellStyle name="Total 9 7 5 3 2" xfId="27850" xr:uid="{00000000-0005-0000-0000-0000CF6C0000}"/>
    <cellStyle name="Total 9 7 5 4" xfId="27851" xr:uid="{00000000-0005-0000-0000-0000D06C0000}"/>
    <cellStyle name="Total 9 7 5 4 2" xfId="27852" xr:uid="{00000000-0005-0000-0000-0000D16C0000}"/>
    <cellStyle name="Total 9 7 5 5" xfId="27853" xr:uid="{00000000-0005-0000-0000-0000D26C0000}"/>
    <cellStyle name="Total 9 7 5 5 2" xfId="27854" xr:uid="{00000000-0005-0000-0000-0000D36C0000}"/>
    <cellStyle name="Total 9 7 5 6" xfId="27855" xr:uid="{00000000-0005-0000-0000-0000D46C0000}"/>
    <cellStyle name="Total 9 7 5 6 2" xfId="27856" xr:uid="{00000000-0005-0000-0000-0000D56C0000}"/>
    <cellStyle name="Total 9 7 5 7" xfId="27857" xr:uid="{00000000-0005-0000-0000-0000D66C0000}"/>
    <cellStyle name="Total 9 7 5 7 2" xfId="27858" xr:uid="{00000000-0005-0000-0000-0000D76C0000}"/>
    <cellStyle name="Total 9 7 5 8" xfId="27859" xr:uid="{00000000-0005-0000-0000-0000D86C0000}"/>
    <cellStyle name="Total 9 7 5 8 2" xfId="27860" xr:uid="{00000000-0005-0000-0000-0000D96C0000}"/>
    <cellStyle name="Total 9 7 5 9" xfId="27861" xr:uid="{00000000-0005-0000-0000-0000DA6C0000}"/>
    <cellStyle name="Total 9 7 5 9 2" xfId="27862" xr:uid="{00000000-0005-0000-0000-0000DB6C0000}"/>
    <cellStyle name="Total 9 7 6" xfId="27863" xr:uid="{00000000-0005-0000-0000-0000DC6C0000}"/>
    <cellStyle name="Total 9 7 6 2" xfId="27864" xr:uid="{00000000-0005-0000-0000-0000DD6C0000}"/>
    <cellStyle name="Total 9 7 7" xfId="27865" xr:uid="{00000000-0005-0000-0000-0000DE6C0000}"/>
    <cellStyle name="Total 9 7 7 2" xfId="27866" xr:uid="{00000000-0005-0000-0000-0000DF6C0000}"/>
    <cellStyle name="Total 9 7 8" xfId="27867" xr:uid="{00000000-0005-0000-0000-0000E06C0000}"/>
    <cellStyle name="Total 9 7 8 2" xfId="27868" xr:uid="{00000000-0005-0000-0000-0000E16C0000}"/>
    <cellStyle name="Total 9 7 9" xfId="27869" xr:uid="{00000000-0005-0000-0000-0000E26C0000}"/>
    <cellStyle name="Total 9 7 9 2" xfId="27870" xr:uid="{00000000-0005-0000-0000-0000E36C0000}"/>
    <cellStyle name="Total 9 8" xfId="27871" xr:uid="{00000000-0005-0000-0000-0000E46C0000}"/>
    <cellStyle name="Total 9 8 10" xfId="27872" xr:uid="{00000000-0005-0000-0000-0000E56C0000}"/>
    <cellStyle name="Total 9 8 10 2" xfId="27873" xr:uid="{00000000-0005-0000-0000-0000E66C0000}"/>
    <cellStyle name="Total 9 8 11" xfId="27874" xr:uid="{00000000-0005-0000-0000-0000E76C0000}"/>
    <cellStyle name="Total 9 8 11 2" xfId="27875" xr:uid="{00000000-0005-0000-0000-0000E86C0000}"/>
    <cellStyle name="Total 9 8 12" xfId="27876" xr:uid="{00000000-0005-0000-0000-0000E96C0000}"/>
    <cellStyle name="Total 9 8 12 2" xfId="27877" xr:uid="{00000000-0005-0000-0000-0000EA6C0000}"/>
    <cellStyle name="Total 9 8 13" xfId="27878" xr:uid="{00000000-0005-0000-0000-0000EB6C0000}"/>
    <cellStyle name="Total 9 8 13 2" xfId="27879" xr:uid="{00000000-0005-0000-0000-0000EC6C0000}"/>
    <cellStyle name="Total 9 8 14" xfId="27880" xr:uid="{00000000-0005-0000-0000-0000ED6C0000}"/>
    <cellStyle name="Total 9 8 14 2" xfId="27881" xr:uid="{00000000-0005-0000-0000-0000EE6C0000}"/>
    <cellStyle name="Total 9 8 15" xfId="27882" xr:uid="{00000000-0005-0000-0000-0000EF6C0000}"/>
    <cellStyle name="Total 9 8 15 2" xfId="27883" xr:uid="{00000000-0005-0000-0000-0000F06C0000}"/>
    <cellStyle name="Total 9 8 16" xfId="27884" xr:uid="{00000000-0005-0000-0000-0000F16C0000}"/>
    <cellStyle name="Total 9 8 16 2" xfId="27885" xr:uid="{00000000-0005-0000-0000-0000F26C0000}"/>
    <cellStyle name="Total 9 8 17" xfId="27886" xr:uid="{00000000-0005-0000-0000-0000F36C0000}"/>
    <cellStyle name="Total 9 8 17 2" xfId="27887" xr:uid="{00000000-0005-0000-0000-0000F46C0000}"/>
    <cellStyle name="Total 9 8 18" xfId="27888" xr:uid="{00000000-0005-0000-0000-0000F56C0000}"/>
    <cellStyle name="Total 9 8 2" xfId="27889" xr:uid="{00000000-0005-0000-0000-0000F66C0000}"/>
    <cellStyle name="Total 9 8 2 10" xfId="27890" xr:uid="{00000000-0005-0000-0000-0000F76C0000}"/>
    <cellStyle name="Total 9 8 2 10 2" xfId="27891" xr:uid="{00000000-0005-0000-0000-0000F86C0000}"/>
    <cellStyle name="Total 9 8 2 11" xfId="27892" xr:uid="{00000000-0005-0000-0000-0000F96C0000}"/>
    <cellStyle name="Total 9 8 2 11 2" xfId="27893" xr:uid="{00000000-0005-0000-0000-0000FA6C0000}"/>
    <cellStyle name="Total 9 8 2 12" xfId="27894" xr:uid="{00000000-0005-0000-0000-0000FB6C0000}"/>
    <cellStyle name="Total 9 8 2 12 2" xfId="27895" xr:uid="{00000000-0005-0000-0000-0000FC6C0000}"/>
    <cellStyle name="Total 9 8 2 13" xfId="27896" xr:uid="{00000000-0005-0000-0000-0000FD6C0000}"/>
    <cellStyle name="Total 9 8 2 13 2" xfId="27897" xr:uid="{00000000-0005-0000-0000-0000FE6C0000}"/>
    <cellStyle name="Total 9 8 2 14" xfId="27898" xr:uid="{00000000-0005-0000-0000-0000FF6C0000}"/>
    <cellStyle name="Total 9 8 2 14 2" xfId="27899" xr:uid="{00000000-0005-0000-0000-0000006D0000}"/>
    <cellStyle name="Total 9 8 2 15" xfId="27900" xr:uid="{00000000-0005-0000-0000-0000016D0000}"/>
    <cellStyle name="Total 9 8 2 15 2" xfId="27901" xr:uid="{00000000-0005-0000-0000-0000026D0000}"/>
    <cellStyle name="Total 9 8 2 16" xfId="27902" xr:uid="{00000000-0005-0000-0000-0000036D0000}"/>
    <cellStyle name="Total 9 8 2 16 2" xfId="27903" xr:uid="{00000000-0005-0000-0000-0000046D0000}"/>
    <cellStyle name="Total 9 8 2 17" xfId="27904" xr:uid="{00000000-0005-0000-0000-0000056D0000}"/>
    <cellStyle name="Total 9 8 2 17 2" xfId="27905" xr:uid="{00000000-0005-0000-0000-0000066D0000}"/>
    <cellStyle name="Total 9 8 2 18" xfId="27906" xr:uid="{00000000-0005-0000-0000-0000076D0000}"/>
    <cellStyle name="Total 9 8 2 2" xfId="27907" xr:uid="{00000000-0005-0000-0000-0000086D0000}"/>
    <cellStyle name="Total 9 8 2 2 2" xfId="27908" xr:uid="{00000000-0005-0000-0000-0000096D0000}"/>
    <cellStyle name="Total 9 8 2 3" xfId="27909" xr:uid="{00000000-0005-0000-0000-00000A6D0000}"/>
    <cellStyle name="Total 9 8 2 3 2" xfId="27910" xr:uid="{00000000-0005-0000-0000-00000B6D0000}"/>
    <cellStyle name="Total 9 8 2 4" xfId="27911" xr:uid="{00000000-0005-0000-0000-00000C6D0000}"/>
    <cellStyle name="Total 9 8 2 4 2" xfId="27912" xr:uid="{00000000-0005-0000-0000-00000D6D0000}"/>
    <cellStyle name="Total 9 8 2 5" xfId="27913" xr:uid="{00000000-0005-0000-0000-00000E6D0000}"/>
    <cellStyle name="Total 9 8 2 5 2" xfId="27914" xr:uid="{00000000-0005-0000-0000-00000F6D0000}"/>
    <cellStyle name="Total 9 8 2 6" xfId="27915" xr:uid="{00000000-0005-0000-0000-0000106D0000}"/>
    <cellStyle name="Total 9 8 2 6 2" xfId="27916" xr:uid="{00000000-0005-0000-0000-0000116D0000}"/>
    <cellStyle name="Total 9 8 2 7" xfId="27917" xr:uid="{00000000-0005-0000-0000-0000126D0000}"/>
    <cellStyle name="Total 9 8 2 7 2" xfId="27918" xr:uid="{00000000-0005-0000-0000-0000136D0000}"/>
    <cellStyle name="Total 9 8 2 8" xfId="27919" xr:uid="{00000000-0005-0000-0000-0000146D0000}"/>
    <cellStyle name="Total 9 8 2 8 2" xfId="27920" xr:uid="{00000000-0005-0000-0000-0000156D0000}"/>
    <cellStyle name="Total 9 8 2 9" xfId="27921" xr:uid="{00000000-0005-0000-0000-0000166D0000}"/>
    <cellStyle name="Total 9 8 2 9 2" xfId="27922" xr:uid="{00000000-0005-0000-0000-0000176D0000}"/>
    <cellStyle name="Total 9 8 3" xfId="27923" xr:uid="{00000000-0005-0000-0000-0000186D0000}"/>
    <cellStyle name="Total 9 8 3 10" xfId="27924" xr:uid="{00000000-0005-0000-0000-0000196D0000}"/>
    <cellStyle name="Total 9 8 3 10 2" xfId="27925" xr:uid="{00000000-0005-0000-0000-00001A6D0000}"/>
    <cellStyle name="Total 9 8 3 11" xfId="27926" xr:uid="{00000000-0005-0000-0000-00001B6D0000}"/>
    <cellStyle name="Total 9 8 3 11 2" xfId="27927" xr:uid="{00000000-0005-0000-0000-00001C6D0000}"/>
    <cellStyle name="Total 9 8 3 12" xfId="27928" xr:uid="{00000000-0005-0000-0000-00001D6D0000}"/>
    <cellStyle name="Total 9 8 3 12 2" xfId="27929" xr:uid="{00000000-0005-0000-0000-00001E6D0000}"/>
    <cellStyle name="Total 9 8 3 13" xfId="27930" xr:uid="{00000000-0005-0000-0000-00001F6D0000}"/>
    <cellStyle name="Total 9 8 3 13 2" xfId="27931" xr:uid="{00000000-0005-0000-0000-0000206D0000}"/>
    <cellStyle name="Total 9 8 3 14" xfId="27932" xr:uid="{00000000-0005-0000-0000-0000216D0000}"/>
    <cellStyle name="Total 9 8 3 14 2" xfId="27933" xr:uid="{00000000-0005-0000-0000-0000226D0000}"/>
    <cellStyle name="Total 9 8 3 15" xfId="27934" xr:uid="{00000000-0005-0000-0000-0000236D0000}"/>
    <cellStyle name="Total 9 8 3 15 2" xfId="27935" xr:uid="{00000000-0005-0000-0000-0000246D0000}"/>
    <cellStyle name="Total 9 8 3 16" xfId="27936" xr:uid="{00000000-0005-0000-0000-0000256D0000}"/>
    <cellStyle name="Total 9 8 3 2" xfId="27937" xr:uid="{00000000-0005-0000-0000-0000266D0000}"/>
    <cellStyle name="Total 9 8 3 2 2" xfId="27938" xr:uid="{00000000-0005-0000-0000-0000276D0000}"/>
    <cellStyle name="Total 9 8 3 3" xfId="27939" xr:uid="{00000000-0005-0000-0000-0000286D0000}"/>
    <cellStyle name="Total 9 8 3 3 2" xfId="27940" xr:uid="{00000000-0005-0000-0000-0000296D0000}"/>
    <cellStyle name="Total 9 8 3 4" xfId="27941" xr:uid="{00000000-0005-0000-0000-00002A6D0000}"/>
    <cellStyle name="Total 9 8 3 4 2" xfId="27942" xr:uid="{00000000-0005-0000-0000-00002B6D0000}"/>
    <cellStyle name="Total 9 8 3 5" xfId="27943" xr:uid="{00000000-0005-0000-0000-00002C6D0000}"/>
    <cellStyle name="Total 9 8 3 5 2" xfId="27944" xr:uid="{00000000-0005-0000-0000-00002D6D0000}"/>
    <cellStyle name="Total 9 8 3 6" xfId="27945" xr:uid="{00000000-0005-0000-0000-00002E6D0000}"/>
    <cellStyle name="Total 9 8 3 6 2" xfId="27946" xr:uid="{00000000-0005-0000-0000-00002F6D0000}"/>
    <cellStyle name="Total 9 8 3 7" xfId="27947" xr:uid="{00000000-0005-0000-0000-0000306D0000}"/>
    <cellStyle name="Total 9 8 3 7 2" xfId="27948" xr:uid="{00000000-0005-0000-0000-0000316D0000}"/>
    <cellStyle name="Total 9 8 3 8" xfId="27949" xr:uid="{00000000-0005-0000-0000-0000326D0000}"/>
    <cellStyle name="Total 9 8 3 8 2" xfId="27950" xr:uid="{00000000-0005-0000-0000-0000336D0000}"/>
    <cellStyle name="Total 9 8 3 9" xfId="27951" xr:uid="{00000000-0005-0000-0000-0000346D0000}"/>
    <cellStyle name="Total 9 8 3 9 2" xfId="27952" xr:uid="{00000000-0005-0000-0000-0000356D0000}"/>
    <cellStyle name="Total 9 8 4" xfId="27953" xr:uid="{00000000-0005-0000-0000-0000366D0000}"/>
    <cellStyle name="Total 9 8 4 10" xfId="27954" xr:uid="{00000000-0005-0000-0000-0000376D0000}"/>
    <cellStyle name="Total 9 8 4 10 2" xfId="27955" xr:uid="{00000000-0005-0000-0000-0000386D0000}"/>
    <cellStyle name="Total 9 8 4 11" xfId="27956" xr:uid="{00000000-0005-0000-0000-0000396D0000}"/>
    <cellStyle name="Total 9 8 4 11 2" xfId="27957" xr:uid="{00000000-0005-0000-0000-00003A6D0000}"/>
    <cellStyle name="Total 9 8 4 12" xfId="27958" xr:uid="{00000000-0005-0000-0000-00003B6D0000}"/>
    <cellStyle name="Total 9 8 4 12 2" xfId="27959" xr:uid="{00000000-0005-0000-0000-00003C6D0000}"/>
    <cellStyle name="Total 9 8 4 13" xfId="27960" xr:uid="{00000000-0005-0000-0000-00003D6D0000}"/>
    <cellStyle name="Total 9 8 4 13 2" xfId="27961" xr:uid="{00000000-0005-0000-0000-00003E6D0000}"/>
    <cellStyle name="Total 9 8 4 14" xfId="27962" xr:uid="{00000000-0005-0000-0000-00003F6D0000}"/>
    <cellStyle name="Total 9 8 4 14 2" xfId="27963" xr:uid="{00000000-0005-0000-0000-0000406D0000}"/>
    <cellStyle name="Total 9 8 4 15" xfId="27964" xr:uid="{00000000-0005-0000-0000-0000416D0000}"/>
    <cellStyle name="Total 9 8 4 15 2" xfId="27965" xr:uid="{00000000-0005-0000-0000-0000426D0000}"/>
    <cellStyle name="Total 9 8 4 16" xfId="27966" xr:uid="{00000000-0005-0000-0000-0000436D0000}"/>
    <cellStyle name="Total 9 8 4 2" xfId="27967" xr:uid="{00000000-0005-0000-0000-0000446D0000}"/>
    <cellStyle name="Total 9 8 4 2 2" xfId="27968" xr:uid="{00000000-0005-0000-0000-0000456D0000}"/>
    <cellStyle name="Total 9 8 4 3" xfId="27969" xr:uid="{00000000-0005-0000-0000-0000466D0000}"/>
    <cellStyle name="Total 9 8 4 3 2" xfId="27970" xr:uid="{00000000-0005-0000-0000-0000476D0000}"/>
    <cellStyle name="Total 9 8 4 4" xfId="27971" xr:uid="{00000000-0005-0000-0000-0000486D0000}"/>
    <cellStyle name="Total 9 8 4 4 2" xfId="27972" xr:uid="{00000000-0005-0000-0000-0000496D0000}"/>
    <cellStyle name="Total 9 8 4 5" xfId="27973" xr:uid="{00000000-0005-0000-0000-00004A6D0000}"/>
    <cellStyle name="Total 9 8 4 5 2" xfId="27974" xr:uid="{00000000-0005-0000-0000-00004B6D0000}"/>
    <cellStyle name="Total 9 8 4 6" xfId="27975" xr:uid="{00000000-0005-0000-0000-00004C6D0000}"/>
    <cellStyle name="Total 9 8 4 6 2" xfId="27976" xr:uid="{00000000-0005-0000-0000-00004D6D0000}"/>
    <cellStyle name="Total 9 8 4 7" xfId="27977" xr:uid="{00000000-0005-0000-0000-00004E6D0000}"/>
    <cellStyle name="Total 9 8 4 7 2" xfId="27978" xr:uid="{00000000-0005-0000-0000-00004F6D0000}"/>
    <cellStyle name="Total 9 8 4 8" xfId="27979" xr:uid="{00000000-0005-0000-0000-0000506D0000}"/>
    <cellStyle name="Total 9 8 4 8 2" xfId="27980" xr:uid="{00000000-0005-0000-0000-0000516D0000}"/>
    <cellStyle name="Total 9 8 4 9" xfId="27981" xr:uid="{00000000-0005-0000-0000-0000526D0000}"/>
    <cellStyle name="Total 9 8 4 9 2" xfId="27982" xr:uid="{00000000-0005-0000-0000-0000536D0000}"/>
    <cellStyle name="Total 9 8 5" xfId="27983" xr:uid="{00000000-0005-0000-0000-0000546D0000}"/>
    <cellStyle name="Total 9 8 5 10" xfId="27984" xr:uid="{00000000-0005-0000-0000-0000556D0000}"/>
    <cellStyle name="Total 9 8 5 10 2" xfId="27985" xr:uid="{00000000-0005-0000-0000-0000566D0000}"/>
    <cellStyle name="Total 9 8 5 11" xfId="27986" xr:uid="{00000000-0005-0000-0000-0000576D0000}"/>
    <cellStyle name="Total 9 8 5 11 2" xfId="27987" xr:uid="{00000000-0005-0000-0000-0000586D0000}"/>
    <cellStyle name="Total 9 8 5 12" xfId="27988" xr:uid="{00000000-0005-0000-0000-0000596D0000}"/>
    <cellStyle name="Total 9 8 5 12 2" xfId="27989" xr:uid="{00000000-0005-0000-0000-00005A6D0000}"/>
    <cellStyle name="Total 9 8 5 13" xfId="27990" xr:uid="{00000000-0005-0000-0000-00005B6D0000}"/>
    <cellStyle name="Total 9 8 5 13 2" xfId="27991" xr:uid="{00000000-0005-0000-0000-00005C6D0000}"/>
    <cellStyle name="Total 9 8 5 14" xfId="27992" xr:uid="{00000000-0005-0000-0000-00005D6D0000}"/>
    <cellStyle name="Total 9 8 5 2" xfId="27993" xr:uid="{00000000-0005-0000-0000-00005E6D0000}"/>
    <cellStyle name="Total 9 8 5 2 2" xfId="27994" xr:uid="{00000000-0005-0000-0000-00005F6D0000}"/>
    <cellStyle name="Total 9 8 5 3" xfId="27995" xr:uid="{00000000-0005-0000-0000-0000606D0000}"/>
    <cellStyle name="Total 9 8 5 3 2" xfId="27996" xr:uid="{00000000-0005-0000-0000-0000616D0000}"/>
    <cellStyle name="Total 9 8 5 4" xfId="27997" xr:uid="{00000000-0005-0000-0000-0000626D0000}"/>
    <cellStyle name="Total 9 8 5 4 2" xfId="27998" xr:uid="{00000000-0005-0000-0000-0000636D0000}"/>
    <cellStyle name="Total 9 8 5 5" xfId="27999" xr:uid="{00000000-0005-0000-0000-0000646D0000}"/>
    <cellStyle name="Total 9 8 5 5 2" xfId="28000" xr:uid="{00000000-0005-0000-0000-0000656D0000}"/>
    <cellStyle name="Total 9 8 5 6" xfId="28001" xr:uid="{00000000-0005-0000-0000-0000666D0000}"/>
    <cellStyle name="Total 9 8 5 6 2" xfId="28002" xr:uid="{00000000-0005-0000-0000-0000676D0000}"/>
    <cellStyle name="Total 9 8 5 7" xfId="28003" xr:uid="{00000000-0005-0000-0000-0000686D0000}"/>
    <cellStyle name="Total 9 8 5 7 2" xfId="28004" xr:uid="{00000000-0005-0000-0000-0000696D0000}"/>
    <cellStyle name="Total 9 8 5 8" xfId="28005" xr:uid="{00000000-0005-0000-0000-00006A6D0000}"/>
    <cellStyle name="Total 9 8 5 8 2" xfId="28006" xr:uid="{00000000-0005-0000-0000-00006B6D0000}"/>
    <cellStyle name="Total 9 8 5 9" xfId="28007" xr:uid="{00000000-0005-0000-0000-00006C6D0000}"/>
    <cellStyle name="Total 9 8 5 9 2" xfId="28008" xr:uid="{00000000-0005-0000-0000-00006D6D0000}"/>
    <cellStyle name="Total 9 8 6" xfId="28009" xr:uid="{00000000-0005-0000-0000-00006E6D0000}"/>
    <cellStyle name="Total 9 8 6 2" xfId="28010" xr:uid="{00000000-0005-0000-0000-00006F6D0000}"/>
    <cellStyle name="Total 9 8 7" xfId="28011" xr:uid="{00000000-0005-0000-0000-0000706D0000}"/>
    <cellStyle name="Total 9 8 7 2" xfId="28012" xr:uid="{00000000-0005-0000-0000-0000716D0000}"/>
    <cellStyle name="Total 9 8 8" xfId="28013" xr:uid="{00000000-0005-0000-0000-0000726D0000}"/>
    <cellStyle name="Total 9 8 8 2" xfId="28014" xr:uid="{00000000-0005-0000-0000-0000736D0000}"/>
    <cellStyle name="Total 9 8 9" xfId="28015" xr:uid="{00000000-0005-0000-0000-0000746D0000}"/>
    <cellStyle name="Total 9 8 9 2" xfId="28016" xr:uid="{00000000-0005-0000-0000-0000756D0000}"/>
    <cellStyle name="Total 9 9" xfId="28017" xr:uid="{00000000-0005-0000-0000-0000766D0000}"/>
    <cellStyle name="Total 9 9 10" xfId="28018" xr:uid="{00000000-0005-0000-0000-0000776D0000}"/>
    <cellStyle name="Total 9 9 10 2" xfId="28019" xr:uid="{00000000-0005-0000-0000-0000786D0000}"/>
    <cellStyle name="Total 9 9 11" xfId="28020" xr:uid="{00000000-0005-0000-0000-0000796D0000}"/>
    <cellStyle name="Total 9 9 11 2" xfId="28021" xr:uid="{00000000-0005-0000-0000-00007A6D0000}"/>
    <cellStyle name="Total 9 9 12" xfId="28022" xr:uid="{00000000-0005-0000-0000-00007B6D0000}"/>
    <cellStyle name="Total 9 9 12 2" xfId="28023" xr:uid="{00000000-0005-0000-0000-00007C6D0000}"/>
    <cellStyle name="Total 9 9 13" xfId="28024" xr:uid="{00000000-0005-0000-0000-00007D6D0000}"/>
    <cellStyle name="Total 9 9 13 2" xfId="28025" xr:uid="{00000000-0005-0000-0000-00007E6D0000}"/>
    <cellStyle name="Total 9 9 14" xfId="28026" xr:uid="{00000000-0005-0000-0000-00007F6D0000}"/>
    <cellStyle name="Total 9 9 14 2" xfId="28027" xr:uid="{00000000-0005-0000-0000-0000806D0000}"/>
    <cellStyle name="Total 9 9 15" xfId="28028" xr:uid="{00000000-0005-0000-0000-0000816D0000}"/>
    <cellStyle name="Total 9 9 15 2" xfId="28029" xr:uid="{00000000-0005-0000-0000-0000826D0000}"/>
    <cellStyle name="Total 9 9 16" xfId="28030" xr:uid="{00000000-0005-0000-0000-0000836D0000}"/>
    <cellStyle name="Total 9 9 16 2" xfId="28031" xr:uid="{00000000-0005-0000-0000-0000846D0000}"/>
    <cellStyle name="Total 9 9 17" xfId="28032" xr:uid="{00000000-0005-0000-0000-0000856D0000}"/>
    <cellStyle name="Total 9 9 17 2" xfId="28033" xr:uid="{00000000-0005-0000-0000-0000866D0000}"/>
    <cellStyle name="Total 9 9 18" xfId="28034" xr:uid="{00000000-0005-0000-0000-0000876D0000}"/>
    <cellStyle name="Total 9 9 2" xfId="28035" xr:uid="{00000000-0005-0000-0000-0000886D0000}"/>
    <cellStyle name="Total 9 9 2 10" xfId="28036" xr:uid="{00000000-0005-0000-0000-0000896D0000}"/>
    <cellStyle name="Total 9 9 2 10 2" xfId="28037" xr:uid="{00000000-0005-0000-0000-00008A6D0000}"/>
    <cellStyle name="Total 9 9 2 11" xfId="28038" xr:uid="{00000000-0005-0000-0000-00008B6D0000}"/>
    <cellStyle name="Total 9 9 2 11 2" xfId="28039" xr:uid="{00000000-0005-0000-0000-00008C6D0000}"/>
    <cellStyle name="Total 9 9 2 12" xfId="28040" xr:uid="{00000000-0005-0000-0000-00008D6D0000}"/>
    <cellStyle name="Total 9 9 2 12 2" xfId="28041" xr:uid="{00000000-0005-0000-0000-00008E6D0000}"/>
    <cellStyle name="Total 9 9 2 13" xfId="28042" xr:uid="{00000000-0005-0000-0000-00008F6D0000}"/>
    <cellStyle name="Total 9 9 2 13 2" xfId="28043" xr:uid="{00000000-0005-0000-0000-0000906D0000}"/>
    <cellStyle name="Total 9 9 2 14" xfId="28044" xr:uid="{00000000-0005-0000-0000-0000916D0000}"/>
    <cellStyle name="Total 9 9 2 14 2" xfId="28045" xr:uid="{00000000-0005-0000-0000-0000926D0000}"/>
    <cellStyle name="Total 9 9 2 15" xfId="28046" xr:uid="{00000000-0005-0000-0000-0000936D0000}"/>
    <cellStyle name="Total 9 9 2 15 2" xfId="28047" xr:uid="{00000000-0005-0000-0000-0000946D0000}"/>
    <cellStyle name="Total 9 9 2 16" xfId="28048" xr:uid="{00000000-0005-0000-0000-0000956D0000}"/>
    <cellStyle name="Total 9 9 2 16 2" xfId="28049" xr:uid="{00000000-0005-0000-0000-0000966D0000}"/>
    <cellStyle name="Total 9 9 2 17" xfId="28050" xr:uid="{00000000-0005-0000-0000-0000976D0000}"/>
    <cellStyle name="Total 9 9 2 17 2" xfId="28051" xr:uid="{00000000-0005-0000-0000-0000986D0000}"/>
    <cellStyle name="Total 9 9 2 18" xfId="28052" xr:uid="{00000000-0005-0000-0000-0000996D0000}"/>
    <cellStyle name="Total 9 9 2 2" xfId="28053" xr:uid="{00000000-0005-0000-0000-00009A6D0000}"/>
    <cellStyle name="Total 9 9 2 2 2" xfId="28054" xr:uid="{00000000-0005-0000-0000-00009B6D0000}"/>
    <cellStyle name="Total 9 9 2 3" xfId="28055" xr:uid="{00000000-0005-0000-0000-00009C6D0000}"/>
    <cellStyle name="Total 9 9 2 3 2" xfId="28056" xr:uid="{00000000-0005-0000-0000-00009D6D0000}"/>
    <cellStyle name="Total 9 9 2 4" xfId="28057" xr:uid="{00000000-0005-0000-0000-00009E6D0000}"/>
    <cellStyle name="Total 9 9 2 4 2" xfId="28058" xr:uid="{00000000-0005-0000-0000-00009F6D0000}"/>
    <cellStyle name="Total 9 9 2 5" xfId="28059" xr:uid="{00000000-0005-0000-0000-0000A06D0000}"/>
    <cellStyle name="Total 9 9 2 5 2" xfId="28060" xr:uid="{00000000-0005-0000-0000-0000A16D0000}"/>
    <cellStyle name="Total 9 9 2 6" xfId="28061" xr:uid="{00000000-0005-0000-0000-0000A26D0000}"/>
    <cellStyle name="Total 9 9 2 6 2" xfId="28062" xr:uid="{00000000-0005-0000-0000-0000A36D0000}"/>
    <cellStyle name="Total 9 9 2 7" xfId="28063" xr:uid="{00000000-0005-0000-0000-0000A46D0000}"/>
    <cellStyle name="Total 9 9 2 7 2" xfId="28064" xr:uid="{00000000-0005-0000-0000-0000A56D0000}"/>
    <cellStyle name="Total 9 9 2 8" xfId="28065" xr:uid="{00000000-0005-0000-0000-0000A66D0000}"/>
    <cellStyle name="Total 9 9 2 8 2" xfId="28066" xr:uid="{00000000-0005-0000-0000-0000A76D0000}"/>
    <cellStyle name="Total 9 9 2 9" xfId="28067" xr:uid="{00000000-0005-0000-0000-0000A86D0000}"/>
    <cellStyle name="Total 9 9 2 9 2" xfId="28068" xr:uid="{00000000-0005-0000-0000-0000A96D0000}"/>
    <cellStyle name="Total 9 9 3" xfId="28069" xr:uid="{00000000-0005-0000-0000-0000AA6D0000}"/>
    <cellStyle name="Total 9 9 3 10" xfId="28070" xr:uid="{00000000-0005-0000-0000-0000AB6D0000}"/>
    <cellStyle name="Total 9 9 3 10 2" xfId="28071" xr:uid="{00000000-0005-0000-0000-0000AC6D0000}"/>
    <cellStyle name="Total 9 9 3 11" xfId="28072" xr:uid="{00000000-0005-0000-0000-0000AD6D0000}"/>
    <cellStyle name="Total 9 9 3 11 2" xfId="28073" xr:uid="{00000000-0005-0000-0000-0000AE6D0000}"/>
    <cellStyle name="Total 9 9 3 12" xfId="28074" xr:uid="{00000000-0005-0000-0000-0000AF6D0000}"/>
    <cellStyle name="Total 9 9 3 12 2" xfId="28075" xr:uid="{00000000-0005-0000-0000-0000B06D0000}"/>
    <cellStyle name="Total 9 9 3 13" xfId="28076" xr:uid="{00000000-0005-0000-0000-0000B16D0000}"/>
    <cellStyle name="Total 9 9 3 13 2" xfId="28077" xr:uid="{00000000-0005-0000-0000-0000B26D0000}"/>
    <cellStyle name="Total 9 9 3 14" xfId="28078" xr:uid="{00000000-0005-0000-0000-0000B36D0000}"/>
    <cellStyle name="Total 9 9 3 14 2" xfId="28079" xr:uid="{00000000-0005-0000-0000-0000B46D0000}"/>
    <cellStyle name="Total 9 9 3 15" xfId="28080" xr:uid="{00000000-0005-0000-0000-0000B56D0000}"/>
    <cellStyle name="Total 9 9 3 15 2" xfId="28081" xr:uid="{00000000-0005-0000-0000-0000B66D0000}"/>
    <cellStyle name="Total 9 9 3 16" xfId="28082" xr:uid="{00000000-0005-0000-0000-0000B76D0000}"/>
    <cellStyle name="Total 9 9 3 2" xfId="28083" xr:uid="{00000000-0005-0000-0000-0000B86D0000}"/>
    <cellStyle name="Total 9 9 3 2 2" xfId="28084" xr:uid="{00000000-0005-0000-0000-0000B96D0000}"/>
    <cellStyle name="Total 9 9 3 3" xfId="28085" xr:uid="{00000000-0005-0000-0000-0000BA6D0000}"/>
    <cellStyle name="Total 9 9 3 3 2" xfId="28086" xr:uid="{00000000-0005-0000-0000-0000BB6D0000}"/>
    <cellStyle name="Total 9 9 3 4" xfId="28087" xr:uid="{00000000-0005-0000-0000-0000BC6D0000}"/>
    <cellStyle name="Total 9 9 3 4 2" xfId="28088" xr:uid="{00000000-0005-0000-0000-0000BD6D0000}"/>
    <cellStyle name="Total 9 9 3 5" xfId="28089" xr:uid="{00000000-0005-0000-0000-0000BE6D0000}"/>
    <cellStyle name="Total 9 9 3 5 2" xfId="28090" xr:uid="{00000000-0005-0000-0000-0000BF6D0000}"/>
    <cellStyle name="Total 9 9 3 6" xfId="28091" xr:uid="{00000000-0005-0000-0000-0000C06D0000}"/>
    <cellStyle name="Total 9 9 3 6 2" xfId="28092" xr:uid="{00000000-0005-0000-0000-0000C16D0000}"/>
    <cellStyle name="Total 9 9 3 7" xfId="28093" xr:uid="{00000000-0005-0000-0000-0000C26D0000}"/>
    <cellStyle name="Total 9 9 3 7 2" xfId="28094" xr:uid="{00000000-0005-0000-0000-0000C36D0000}"/>
    <cellStyle name="Total 9 9 3 8" xfId="28095" xr:uid="{00000000-0005-0000-0000-0000C46D0000}"/>
    <cellStyle name="Total 9 9 3 8 2" xfId="28096" xr:uid="{00000000-0005-0000-0000-0000C56D0000}"/>
    <cellStyle name="Total 9 9 3 9" xfId="28097" xr:uid="{00000000-0005-0000-0000-0000C66D0000}"/>
    <cellStyle name="Total 9 9 3 9 2" xfId="28098" xr:uid="{00000000-0005-0000-0000-0000C76D0000}"/>
    <cellStyle name="Total 9 9 4" xfId="28099" xr:uid="{00000000-0005-0000-0000-0000C86D0000}"/>
    <cellStyle name="Total 9 9 4 10" xfId="28100" xr:uid="{00000000-0005-0000-0000-0000C96D0000}"/>
    <cellStyle name="Total 9 9 4 10 2" xfId="28101" xr:uid="{00000000-0005-0000-0000-0000CA6D0000}"/>
    <cellStyle name="Total 9 9 4 11" xfId="28102" xr:uid="{00000000-0005-0000-0000-0000CB6D0000}"/>
    <cellStyle name="Total 9 9 4 11 2" xfId="28103" xr:uid="{00000000-0005-0000-0000-0000CC6D0000}"/>
    <cellStyle name="Total 9 9 4 12" xfId="28104" xr:uid="{00000000-0005-0000-0000-0000CD6D0000}"/>
    <cellStyle name="Total 9 9 4 12 2" xfId="28105" xr:uid="{00000000-0005-0000-0000-0000CE6D0000}"/>
    <cellStyle name="Total 9 9 4 13" xfId="28106" xr:uid="{00000000-0005-0000-0000-0000CF6D0000}"/>
    <cellStyle name="Total 9 9 4 13 2" xfId="28107" xr:uid="{00000000-0005-0000-0000-0000D06D0000}"/>
    <cellStyle name="Total 9 9 4 14" xfId="28108" xr:uid="{00000000-0005-0000-0000-0000D16D0000}"/>
    <cellStyle name="Total 9 9 4 14 2" xfId="28109" xr:uid="{00000000-0005-0000-0000-0000D26D0000}"/>
    <cellStyle name="Total 9 9 4 15" xfId="28110" xr:uid="{00000000-0005-0000-0000-0000D36D0000}"/>
    <cellStyle name="Total 9 9 4 15 2" xfId="28111" xr:uid="{00000000-0005-0000-0000-0000D46D0000}"/>
    <cellStyle name="Total 9 9 4 16" xfId="28112" xr:uid="{00000000-0005-0000-0000-0000D56D0000}"/>
    <cellStyle name="Total 9 9 4 2" xfId="28113" xr:uid="{00000000-0005-0000-0000-0000D66D0000}"/>
    <cellStyle name="Total 9 9 4 2 2" xfId="28114" xr:uid="{00000000-0005-0000-0000-0000D76D0000}"/>
    <cellStyle name="Total 9 9 4 3" xfId="28115" xr:uid="{00000000-0005-0000-0000-0000D86D0000}"/>
    <cellStyle name="Total 9 9 4 3 2" xfId="28116" xr:uid="{00000000-0005-0000-0000-0000D96D0000}"/>
    <cellStyle name="Total 9 9 4 4" xfId="28117" xr:uid="{00000000-0005-0000-0000-0000DA6D0000}"/>
    <cellStyle name="Total 9 9 4 4 2" xfId="28118" xr:uid="{00000000-0005-0000-0000-0000DB6D0000}"/>
    <cellStyle name="Total 9 9 4 5" xfId="28119" xr:uid="{00000000-0005-0000-0000-0000DC6D0000}"/>
    <cellStyle name="Total 9 9 4 5 2" xfId="28120" xr:uid="{00000000-0005-0000-0000-0000DD6D0000}"/>
    <cellStyle name="Total 9 9 4 6" xfId="28121" xr:uid="{00000000-0005-0000-0000-0000DE6D0000}"/>
    <cellStyle name="Total 9 9 4 6 2" xfId="28122" xr:uid="{00000000-0005-0000-0000-0000DF6D0000}"/>
    <cellStyle name="Total 9 9 4 7" xfId="28123" xr:uid="{00000000-0005-0000-0000-0000E06D0000}"/>
    <cellStyle name="Total 9 9 4 7 2" xfId="28124" xr:uid="{00000000-0005-0000-0000-0000E16D0000}"/>
    <cellStyle name="Total 9 9 4 8" xfId="28125" xr:uid="{00000000-0005-0000-0000-0000E26D0000}"/>
    <cellStyle name="Total 9 9 4 8 2" xfId="28126" xr:uid="{00000000-0005-0000-0000-0000E36D0000}"/>
    <cellStyle name="Total 9 9 4 9" xfId="28127" xr:uid="{00000000-0005-0000-0000-0000E46D0000}"/>
    <cellStyle name="Total 9 9 4 9 2" xfId="28128" xr:uid="{00000000-0005-0000-0000-0000E56D0000}"/>
    <cellStyle name="Total 9 9 5" xfId="28129" xr:uid="{00000000-0005-0000-0000-0000E66D0000}"/>
    <cellStyle name="Total 9 9 5 10" xfId="28130" xr:uid="{00000000-0005-0000-0000-0000E76D0000}"/>
    <cellStyle name="Total 9 9 5 10 2" xfId="28131" xr:uid="{00000000-0005-0000-0000-0000E86D0000}"/>
    <cellStyle name="Total 9 9 5 11" xfId="28132" xr:uid="{00000000-0005-0000-0000-0000E96D0000}"/>
    <cellStyle name="Total 9 9 5 11 2" xfId="28133" xr:uid="{00000000-0005-0000-0000-0000EA6D0000}"/>
    <cellStyle name="Total 9 9 5 12" xfId="28134" xr:uid="{00000000-0005-0000-0000-0000EB6D0000}"/>
    <cellStyle name="Total 9 9 5 12 2" xfId="28135" xr:uid="{00000000-0005-0000-0000-0000EC6D0000}"/>
    <cellStyle name="Total 9 9 5 13" xfId="28136" xr:uid="{00000000-0005-0000-0000-0000ED6D0000}"/>
    <cellStyle name="Total 9 9 5 13 2" xfId="28137" xr:uid="{00000000-0005-0000-0000-0000EE6D0000}"/>
    <cellStyle name="Total 9 9 5 14" xfId="28138" xr:uid="{00000000-0005-0000-0000-0000EF6D0000}"/>
    <cellStyle name="Total 9 9 5 2" xfId="28139" xr:uid="{00000000-0005-0000-0000-0000F06D0000}"/>
    <cellStyle name="Total 9 9 5 2 2" xfId="28140" xr:uid="{00000000-0005-0000-0000-0000F16D0000}"/>
    <cellStyle name="Total 9 9 5 3" xfId="28141" xr:uid="{00000000-0005-0000-0000-0000F26D0000}"/>
    <cellStyle name="Total 9 9 5 3 2" xfId="28142" xr:uid="{00000000-0005-0000-0000-0000F36D0000}"/>
    <cellStyle name="Total 9 9 5 4" xfId="28143" xr:uid="{00000000-0005-0000-0000-0000F46D0000}"/>
    <cellStyle name="Total 9 9 5 4 2" xfId="28144" xr:uid="{00000000-0005-0000-0000-0000F56D0000}"/>
    <cellStyle name="Total 9 9 5 5" xfId="28145" xr:uid="{00000000-0005-0000-0000-0000F66D0000}"/>
    <cellStyle name="Total 9 9 5 5 2" xfId="28146" xr:uid="{00000000-0005-0000-0000-0000F76D0000}"/>
    <cellStyle name="Total 9 9 5 6" xfId="28147" xr:uid="{00000000-0005-0000-0000-0000F86D0000}"/>
    <cellStyle name="Total 9 9 5 6 2" xfId="28148" xr:uid="{00000000-0005-0000-0000-0000F96D0000}"/>
    <cellStyle name="Total 9 9 5 7" xfId="28149" xr:uid="{00000000-0005-0000-0000-0000FA6D0000}"/>
    <cellStyle name="Total 9 9 5 7 2" xfId="28150" xr:uid="{00000000-0005-0000-0000-0000FB6D0000}"/>
    <cellStyle name="Total 9 9 5 8" xfId="28151" xr:uid="{00000000-0005-0000-0000-0000FC6D0000}"/>
    <cellStyle name="Total 9 9 5 8 2" xfId="28152" xr:uid="{00000000-0005-0000-0000-0000FD6D0000}"/>
    <cellStyle name="Total 9 9 5 9" xfId="28153" xr:uid="{00000000-0005-0000-0000-0000FE6D0000}"/>
    <cellStyle name="Total 9 9 5 9 2" xfId="28154" xr:uid="{00000000-0005-0000-0000-0000FF6D0000}"/>
    <cellStyle name="Total 9 9 6" xfId="28155" xr:uid="{00000000-0005-0000-0000-0000006E0000}"/>
    <cellStyle name="Total 9 9 6 2" xfId="28156" xr:uid="{00000000-0005-0000-0000-0000016E0000}"/>
    <cellStyle name="Total 9 9 7" xfId="28157" xr:uid="{00000000-0005-0000-0000-0000026E0000}"/>
    <cellStyle name="Total 9 9 7 2" xfId="28158" xr:uid="{00000000-0005-0000-0000-0000036E0000}"/>
    <cellStyle name="Total 9 9 8" xfId="28159" xr:uid="{00000000-0005-0000-0000-0000046E0000}"/>
    <cellStyle name="Total 9 9 8 2" xfId="28160" xr:uid="{00000000-0005-0000-0000-0000056E0000}"/>
    <cellStyle name="Total 9 9 9" xfId="28161" xr:uid="{00000000-0005-0000-0000-0000066E0000}"/>
    <cellStyle name="Total 9 9 9 2" xfId="28162" xr:uid="{00000000-0005-0000-0000-0000076E0000}"/>
    <cellStyle name="Warning Text 10" xfId="28163" xr:uid="{00000000-0005-0000-0000-0000086E0000}"/>
    <cellStyle name="Warning Text 2" xfId="839" xr:uid="{00000000-0005-0000-0000-0000096E0000}"/>
    <cellStyle name="Warning Text 2 2" xfId="840" xr:uid="{00000000-0005-0000-0000-00000A6E0000}"/>
    <cellStyle name="Warning Text 2 3" xfId="28164" xr:uid="{00000000-0005-0000-0000-00000B6E0000}"/>
    <cellStyle name="Warning Text 3" xfId="841" xr:uid="{00000000-0005-0000-0000-00000C6E0000}"/>
    <cellStyle name="Warning Text 3 2" xfId="28165" xr:uid="{00000000-0005-0000-0000-00000D6E0000}"/>
    <cellStyle name="Warning Text 4" xfId="842" xr:uid="{00000000-0005-0000-0000-00000E6E0000}"/>
    <cellStyle name="Warning Text 4 2" xfId="28166" xr:uid="{00000000-0005-0000-0000-00000F6E0000}"/>
    <cellStyle name="Warning Text 5" xfId="28167" xr:uid="{00000000-0005-0000-0000-0000106E0000}"/>
    <cellStyle name="Warning Text 6" xfId="28168" xr:uid="{00000000-0005-0000-0000-0000116E0000}"/>
    <cellStyle name="Warning Text 7" xfId="28169" xr:uid="{00000000-0005-0000-0000-0000126E0000}"/>
    <cellStyle name="Warning Text 8" xfId="28170" xr:uid="{00000000-0005-0000-0000-0000136E0000}"/>
    <cellStyle name="Warning Text 9" xfId="28171" xr:uid="{00000000-0005-0000-0000-0000146E0000}"/>
  </cellStyles>
  <dxfs count="0"/>
  <tableStyles count="0" defaultTableStyle="TableStyleMedium2" defaultPivotStyle="PivotStyleLight16"/>
  <colors>
    <mruColors>
      <color rgb="FF9CC5CA"/>
      <color rgb="FF16365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0"/>
  <sheetViews>
    <sheetView showGridLines="0" workbookViewId="0">
      <selection activeCell="C20" sqref="C20"/>
    </sheetView>
  </sheetViews>
  <sheetFormatPr defaultColWidth="9.109375" defaultRowHeight="13.8"/>
  <cols>
    <col min="1" max="1" width="1.6640625" style="1" customWidth="1"/>
    <col min="2" max="2" width="17" style="1" customWidth="1"/>
    <col min="3" max="3" width="111.5546875" style="1" customWidth="1"/>
    <col min="4" max="16384" width="9.109375" style="1"/>
  </cols>
  <sheetData>
    <row r="1" spans="2:3" ht="13.5" customHeight="1" thickBot="1"/>
    <row r="2" spans="2:3" ht="18">
      <c r="B2" s="45" t="s">
        <v>1868</v>
      </c>
      <c r="C2" s="3"/>
    </row>
    <row r="3" spans="2:3" ht="15" thickBot="1">
      <c r="B3" s="46" t="s">
        <v>24</v>
      </c>
      <c r="C3" s="4"/>
    </row>
    <row r="4" spans="2:3" ht="12" customHeight="1">
      <c r="B4" s="98" t="s">
        <v>1870</v>
      </c>
      <c r="C4" s="99"/>
    </row>
    <row r="5" spans="2:3" ht="13.5" customHeight="1">
      <c r="B5" s="100"/>
      <c r="C5" s="99"/>
    </row>
    <row r="6" spans="2:3">
      <c r="B6" s="101" t="s">
        <v>34</v>
      </c>
      <c r="C6" s="102"/>
    </row>
    <row r="7" spans="2:3">
      <c r="B7" s="156">
        <v>45839</v>
      </c>
      <c r="C7" s="154" t="s">
        <v>1869</v>
      </c>
    </row>
    <row r="8" spans="2:3">
      <c r="B8" s="156"/>
      <c r="C8" s="154"/>
    </row>
    <row r="9" spans="2:3">
      <c r="B9" s="156"/>
      <c r="C9" s="154"/>
    </row>
    <row r="10" spans="2:3">
      <c r="B10" s="157"/>
      <c r="C10" s="155"/>
    </row>
    <row r="11" spans="2:3">
      <c r="B11" s="157"/>
      <c r="C11" s="155"/>
    </row>
    <row r="12" spans="2:3">
      <c r="B12" s="157"/>
      <c r="C12" s="155"/>
    </row>
    <row r="13" spans="2:3" ht="13.5" customHeight="1">
      <c r="B13" s="100"/>
      <c r="C13" s="99"/>
    </row>
    <row r="14" spans="2:3" ht="55.2">
      <c r="B14" s="103" t="s">
        <v>1761</v>
      </c>
      <c r="C14" s="104"/>
    </row>
    <row r="15" spans="2:3" ht="13.5" customHeight="1">
      <c r="B15" s="105"/>
      <c r="C15" s="106"/>
    </row>
    <row r="16" spans="2:3" ht="45" customHeight="1">
      <c r="B16" s="103" t="s">
        <v>1865</v>
      </c>
      <c r="C16" s="104"/>
    </row>
    <row r="17" spans="2:3" ht="11.4" customHeight="1">
      <c r="B17" s="105"/>
      <c r="C17" s="106"/>
    </row>
    <row r="18" spans="2:3">
      <c r="B18" s="103" t="s">
        <v>1872</v>
      </c>
      <c r="C18" s="104"/>
    </row>
    <row r="19" spans="2:3" ht="13.5" customHeight="1">
      <c r="B19" s="105"/>
      <c r="C19" s="106"/>
    </row>
    <row r="20" spans="2:3" ht="33" customHeight="1" thickBot="1">
      <c r="B20" s="107" t="s">
        <v>1871</v>
      </c>
      <c r="C20" s="108"/>
    </row>
  </sheetData>
  <sheetProtection algorithmName="SHA-512" hashValue="Oawj7k5TMA/a/AKFoB57TGB63oYqV4F1EkkfJLMHeMb7K3v2GjJoZDmX5FuaZmmVREomMYiKahf3CAgQE62SWQ==" saltValue="3AX/1Ut9sf3vaMox1nzkeA==" spinCount="100000" sheet="1" objects="1" scenarios="1" selectLockedCells="1"/>
  <pageMargins left="0.25" right="0.25" top="0.75" bottom="0.75" header="0.3" footer="0.3"/>
  <pageSetup fitToHeight="0" orientation="landscape"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22"/>
  <sheetViews>
    <sheetView showGridLines="0" workbookViewId="0">
      <selection activeCell="A2" sqref="A2"/>
    </sheetView>
  </sheetViews>
  <sheetFormatPr defaultColWidth="9.109375" defaultRowHeight="13.8"/>
  <cols>
    <col min="1" max="1" width="1.6640625" style="1" customWidth="1"/>
    <col min="2" max="2" width="150.6640625" style="1" customWidth="1"/>
    <col min="3" max="16384" width="9.109375" style="1"/>
  </cols>
  <sheetData>
    <row r="1" spans="2:2" ht="13.5" customHeight="1" thickBot="1"/>
    <row r="2" spans="2:2" ht="18">
      <c r="B2" s="47" t="str">
        <f>Cover!B2</f>
        <v>Missouri Medicaid DRG Pricing Calculator - Rates Effective: 7/1/2025</v>
      </c>
    </row>
    <row r="3" spans="2:2" ht="15" thickBot="1">
      <c r="B3" s="48" t="s">
        <v>25</v>
      </c>
    </row>
    <row r="4" spans="2:2" ht="13.5" customHeight="1">
      <c r="B4" s="127"/>
    </row>
    <row r="5" spans="2:2" ht="14.4">
      <c r="B5" s="128" t="s">
        <v>26</v>
      </c>
    </row>
    <row r="6" spans="2:2">
      <c r="B6" s="129" t="s">
        <v>146</v>
      </c>
    </row>
    <row r="7" spans="2:2" ht="13.5" customHeight="1">
      <c r="B7" s="130"/>
    </row>
    <row r="8" spans="2:2" ht="14.4">
      <c r="B8" s="128" t="s">
        <v>27</v>
      </c>
    </row>
    <row r="9" spans="2:2" ht="18" customHeight="1">
      <c r="B9" s="131" t="s">
        <v>31</v>
      </c>
    </row>
    <row r="10" spans="2:2" ht="13.5" customHeight="1">
      <c r="B10" s="130"/>
    </row>
    <row r="11" spans="2:2" ht="14.4">
      <c r="B11" s="128" t="s">
        <v>29</v>
      </c>
    </row>
    <row r="12" spans="2:2" ht="27.6">
      <c r="B12" s="132" t="s">
        <v>377</v>
      </c>
    </row>
    <row r="13" spans="2:2" ht="13.5" customHeight="1">
      <c r="B13" s="130"/>
    </row>
    <row r="14" spans="2:2" ht="14.4">
      <c r="B14" s="128" t="s">
        <v>30</v>
      </c>
    </row>
    <row r="15" spans="2:2" ht="41.4">
      <c r="B15" s="129" t="s">
        <v>378</v>
      </c>
    </row>
    <row r="16" spans="2:2" ht="13.5" customHeight="1">
      <c r="B16" s="130"/>
    </row>
    <row r="17" spans="2:2" ht="14.4">
      <c r="B17" s="128" t="s">
        <v>28</v>
      </c>
    </row>
    <row r="18" spans="2:2" ht="27.6">
      <c r="B18" s="129" t="s">
        <v>368</v>
      </c>
    </row>
    <row r="19" spans="2:2" ht="13.5" customHeight="1">
      <c r="B19" s="130"/>
    </row>
    <row r="20" spans="2:2" ht="14.4">
      <c r="B20" s="133" t="s">
        <v>367</v>
      </c>
    </row>
    <row r="21" spans="2:2" ht="28.65" customHeight="1" thickBot="1">
      <c r="B21" s="134" t="s">
        <v>379</v>
      </c>
    </row>
    <row r="22" spans="2:2" ht="1.35" customHeight="1">
      <c r="B22" s="5"/>
    </row>
  </sheetData>
  <sheetProtection algorithmName="SHA-512" hashValue="dv1gQU5wQYCzde+HtcpDWAbXsKNLqIr7ygX3f2dnz2vP6Cepyxsc+ti/n8D1YKapECHq1ZkFcZST6SCPCC8wkA==" saltValue="26Psw87AoA8l05KLnpm1tA==" spinCount="100000" sheet="1" objects="1" scenarios="1" selectLockedCells="1"/>
  <pageMargins left="0.25" right="0.25" top="0.75" bottom="0.75" header="0.3" footer="0.3"/>
  <pageSetup fitToHeight="0"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8C916-EF75-4B4E-8ED2-FA3D1CEEDACA}">
  <sheetPr>
    <pageSetUpPr fitToPage="1"/>
  </sheetPr>
  <dimension ref="B1:D30"/>
  <sheetViews>
    <sheetView showGridLines="0" workbookViewId="0">
      <selection activeCell="D17" sqref="D17"/>
    </sheetView>
  </sheetViews>
  <sheetFormatPr defaultColWidth="8.88671875" defaultRowHeight="13.8"/>
  <cols>
    <col min="1" max="1" width="1.6640625" style="1" customWidth="1"/>
    <col min="2" max="2" width="12.5546875" style="1" customWidth="1"/>
    <col min="3" max="3" width="45.109375" style="1" bestFit="1" customWidth="1"/>
    <col min="4" max="4" width="96" style="1" customWidth="1"/>
    <col min="5" max="5" width="8.88671875" style="1"/>
    <col min="6" max="6" width="44" style="1" bestFit="1" customWidth="1"/>
    <col min="7" max="16384" width="8.88671875" style="1"/>
  </cols>
  <sheetData>
    <row r="1" spans="2:4" ht="13.5" customHeight="1" thickBot="1"/>
    <row r="2" spans="2:4" ht="18">
      <c r="B2" s="49" t="str">
        <f>Structure!B2</f>
        <v>Missouri Medicaid DRG Pricing Calculator - Rates Effective: 7/1/2025</v>
      </c>
      <c r="C2" s="6"/>
      <c r="D2" s="2"/>
    </row>
    <row r="3" spans="2:4" ht="16.2" thickBot="1">
      <c r="B3" s="50" t="s">
        <v>32</v>
      </c>
      <c r="C3" s="7"/>
      <c r="D3" s="8"/>
    </row>
    <row r="4" spans="2:4" ht="13.5" customHeight="1" thickBot="1">
      <c r="B4" s="206"/>
      <c r="C4" s="207"/>
      <c r="D4" s="208"/>
    </row>
    <row r="5" spans="2:4" ht="16.2" thickBot="1">
      <c r="B5" s="9" t="s">
        <v>19</v>
      </c>
      <c r="C5" s="10"/>
      <c r="D5" s="11"/>
    </row>
    <row r="6" spans="2:4" ht="28.5" customHeight="1">
      <c r="B6" s="212" t="s">
        <v>1866</v>
      </c>
      <c r="C6" s="213"/>
      <c r="D6" s="214"/>
    </row>
    <row r="7" spans="2:4" ht="13.5" customHeight="1">
      <c r="B7" s="215"/>
      <c r="C7" s="216"/>
      <c r="D7" s="217"/>
    </row>
    <row r="8" spans="2:4" ht="57" customHeight="1">
      <c r="B8" s="215" t="s">
        <v>1864</v>
      </c>
      <c r="C8" s="216"/>
      <c r="D8" s="217"/>
    </row>
    <row r="9" spans="2:4" ht="13.5" customHeight="1">
      <c r="B9" s="215"/>
      <c r="C9" s="216"/>
      <c r="D9" s="217"/>
    </row>
    <row r="10" spans="2:4" ht="29.25" customHeight="1">
      <c r="B10" s="215" t="s">
        <v>1867</v>
      </c>
      <c r="C10" s="216"/>
      <c r="D10" s="217"/>
    </row>
    <row r="11" spans="2:4" ht="13.5" customHeight="1" thickBot="1">
      <c r="B11" s="209"/>
      <c r="C11" s="210"/>
      <c r="D11" s="211"/>
    </row>
    <row r="12" spans="2:4" ht="16.2" thickBot="1">
      <c r="B12" s="9" t="s">
        <v>33</v>
      </c>
      <c r="C12" s="10"/>
      <c r="D12" s="11"/>
    </row>
    <row r="13" spans="2:4" ht="15.6">
      <c r="B13" s="12" t="s">
        <v>15</v>
      </c>
      <c r="C13" s="12" t="s">
        <v>16</v>
      </c>
      <c r="D13" s="12" t="s">
        <v>17</v>
      </c>
    </row>
    <row r="14" spans="2:4">
      <c r="B14" s="90" t="s">
        <v>18</v>
      </c>
      <c r="C14" s="13" t="s">
        <v>382</v>
      </c>
      <c r="D14" s="93" t="s">
        <v>1758</v>
      </c>
    </row>
    <row r="15" spans="2:4" ht="27.75" customHeight="1">
      <c r="B15" s="90" t="s">
        <v>20</v>
      </c>
      <c r="C15" s="13" t="s">
        <v>360</v>
      </c>
      <c r="D15" s="91" t="s">
        <v>363</v>
      </c>
    </row>
    <row r="16" spans="2:4" ht="41.4">
      <c r="B16" s="90" t="s">
        <v>21</v>
      </c>
      <c r="C16" s="13" t="s">
        <v>361</v>
      </c>
      <c r="D16" s="92" t="s">
        <v>376</v>
      </c>
    </row>
    <row r="17" spans="2:4">
      <c r="B17" s="90" t="s">
        <v>22</v>
      </c>
      <c r="C17" s="13" t="s">
        <v>1847</v>
      </c>
      <c r="D17" s="92" t="s">
        <v>1882</v>
      </c>
    </row>
    <row r="18" spans="2:4">
      <c r="B18" s="90" t="s">
        <v>23</v>
      </c>
      <c r="C18" s="14" t="s">
        <v>353</v>
      </c>
      <c r="D18" s="93" t="s">
        <v>366</v>
      </c>
    </row>
    <row r="19" spans="2:4" ht="28.2" thickBot="1">
      <c r="B19" s="94" t="s">
        <v>1863</v>
      </c>
      <c r="C19" s="13" t="s">
        <v>37</v>
      </c>
      <c r="D19" s="93" t="s">
        <v>1785</v>
      </c>
    </row>
    <row r="20" spans="2:4" ht="15" thickBot="1">
      <c r="B20" s="15" t="s">
        <v>38</v>
      </c>
      <c r="C20" s="16"/>
      <c r="D20" s="17"/>
    </row>
    <row r="21" spans="2:4" ht="41.4">
      <c r="B21" s="90" t="s">
        <v>1862</v>
      </c>
      <c r="C21" s="13" t="s">
        <v>364</v>
      </c>
      <c r="D21" s="93" t="s">
        <v>1768</v>
      </c>
    </row>
    <row r="22" spans="2:4">
      <c r="B22" s="90" t="s">
        <v>1861</v>
      </c>
      <c r="C22" s="13" t="s">
        <v>365</v>
      </c>
      <c r="D22" s="93" t="s">
        <v>1860</v>
      </c>
    </row>
    <row r="23" spans="2:4">
      <c r="B23" s="90" t="s">
        <v>1859</v>
      </c>
      <c r="C23" s="13" t="s">
        <v>432</v>
      </c>
      <c r="D23" s="93" t="s">
        <v>1858</v>
      </c>
    </row>
    <row r="24" spans="2:4" ht="27.6">
      <c r="B24" s="90" t="s">
        <v>1857</v>
      </c>
      <c r="C24" s="13" t="s">
        <v>145</v>
      </c>
      <c r="D24" s="93" t="s">
        <v>375</v>
      </c>
    </row>
    <row r="25" spans="2:4" ht="27.6">
      <c r="B25" s="90" t="s">
        <v>1856</v>
      </c>
      <c r="C25" s="13" t="s">
        <v>1759</v>
      </c>
      <c r="D25" s="93" t="s">
        <v>1855</v>
      </c>
    </row>
    <row r="26" spans="2:4" ht="27.6">
      <c r="B26" s="90" t="s">
        <v>1854</v>
      </c>
      <c r="C26" s="13" t="s">
        <v>1760</v>
      </c>
      <c r="D26" s="93" t="s">
        <v>1853</v>
      </c>
    </row>
    <row r="27" spans="2:4" ht="110.4">
      <c r="B27" s="90" t="s">
        <v>1852</v>
      </c>
      <c r="C27" s="13" t="s">
        <v>370</v>
      </c>
      <c r="D27" s="93" t="s">
        <v>1881</v>
      </c>
    </row>
    <row r="28" spans="2:4">
      <c r="B28" s="90" t="s">
        <v>1851</v>
      </c>
      <c r="C28" s="13" t="s">
        <v>430</v>
      </c>
      <c r="D28" s="93" t="s">
        <v>1850</v>
      </c>
    </row>
    <row r="29" spans="2:4">
      <c r="B29" s="90" t="s">
        <v>1849</v>
      </c>
      <c r="C29" s="13" t="s">
        <v>1780</v>
      </c>
      <c r="D29" s="93"/>
    </row>
    <row r="30" spans="2:4" ht="14.4" thickBot="1">
      <c r="B30" s="95"/>
      <c r="C30" s="96"/>
      <c r="D30" s="97"/>
    </row>
  </sheetData>
  <sheetProtection algorithmName="SHA-512" hashValue="ZgTnmxdTIyt6Qh1flykdcEznz3t8BcwayH87zhootbJB7Dm+eieN8Lqn6oR7dQTmGURY5POHBu7Cqq4t8UjYkg==" saltValue="xjzTNTvDAoDe91LzBKBT7w==" spinCount="100000" sheet="1" objects="1" scenarios="1" selectLockedCells="1"/>
  <mergeCells count="7">
    <mergeCell ref="B4:D4"/>
    <mergeCell ref="B11:D11"/>
    <mergeCell ref="B6:D6"/>
    <mergeCell ref="B10:D10"/>
    <mergeCell ref="B9:D9"/>
    <mergeCell ref="B7:D7"/>
    <mergeCell ref="B8:D8"/>
  </mergeCells>
  <pageMargins left="0.25" right="0.25" top="0.75" bottom="0.75" header="0.3" footer="0.3"/>
  <pageSetup scale="67" orientation="portrait" r:id="rId1"/>
  <rowBreaks count="1" manualBreakCount="1">
    <brk id="19" max="16383" man="1"/>
  </rowBreaks>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CC5CA"/>
    <pageSetUpPr fitToPage="1"/>
  </sheetPr>
  <dimension ref="A1:L76"/>
  <sheetViews>
    <sheetView showGridLines="0" tabSelected="1" zoomScale="85" zoomScaleNormal="85" workbookViewId="0">
      <pane xSplit="2" ySplit="5" topLeftCell="C6" activePane="bottomRight" state="frozen"/>
      <selection pane="topRight" activeCell="C1" sqref="C1"/>
      <selection pane="bottomLeft" activeCell="A8" sqref="A8"/>
      <selection pane="bottomRight"/>
    </sheetView>
  </sheetViews>
  <sheetFormatPr defaultColWidth="9.109375" defaultRowHeight="14.4"/>
  <cols>
    <col min="1" max="1" width="3.44140625" style="20" customWidth="1"/>
    <col min="2" max="2" width="4.5546875" style="31" customWidth="1"/>
    <col min="3" max="3" width="59.88671875" style="32" bestFit="1" customWidth="1"/>
    <col min="4" max="4" width="1.6640625" style="32" customWidth="1"/>
    <col min="5" max="5" width="52.88671875" style="44" bestFit="1" customWidth="1"/>
    <col min="6" max="6" width="1.6640625" style="32" customWidth="1"/>
    <col min="7" max="7" width="76.5546875" style="34" customWidth="1"/>
    <col min="8" max="8" width="61.109375" style="21" customWidth="1"/>
    <col min="9" max="9" width="2.44140625" style="20" bestFit="1" customWidth="1"/>
    <col min="10" max="12" width="19.44140625" style="20" customWidth="1"/>
    <col min="13" max="16384" width="9.109375" style="20"/>
  </cols>
  <sheetData>
    <row r="1" spans="1:10" s="18" customFormat="1" ht="15" thickBot="1">
      <c r="B1" s="160" t="s">
        <v>352</v>
      </c>
      <c r="C1" s="160" t="s">
        <v>1</v>
      </c>
      <c r="D1" s="161" t="s">
        <v>2</v>
      </c>
      <c r="E1" s="161" t="s">
        <v>3</v>
      </c>
      <c r="F1" s="161" t="s">
        <v>11</v>
      </c>
      <c r="G1" s="162" t="s">
        <v>12</v>
      </c>
      <c r="H1" s="19"/>
    </row>
    <row r="2" spans="1:10">
      <c r="A2" s="20" t="s">
        <v>40</v>
      </c>
      <c r="B2" s="163">
        <v>2</v>
      </c>
      <c r="C2" s="164" t="str">
        <f>'Calculator Instructions'!B2</f>
        <v>Missouri Medicaid DRG Pricing Calculator - Rates Effective: 7/1/2025</v>
      </c>
      <c r="D2" s="164"/>
      <c r="E2" s="164"/>
      <c r="F2" s="164"/>
      <c r="G2" s="165"/>
    </row>
    <row r="3" spans="1:10" ht="15" thickBot="1">
      <c r="B3" s="166">
        <f>B2+1</f>
        <v>3</v>
      </c>
      <c r="C3" s="167" t="s">
        <v>380</v>
      </c>
      <c r="D3" s="168"/>
      <c r="E3" s="168"/>
      <c r="F3" s="168"/>
      <c r="G3" s="169"/>
    </row>
    <row r="4" spans="1:10" ht="15" thickBot="1">
      <c r="B4" s="166">
        <f t="shared" ref="B4:B52" si="0">B3+1</f>
        <v>4</v>
      </c>
      <c r="C4" s="170" t="s">
        <v>0</v>
      </c>
      <c r="D4" s="167"/>
      <c r="E4" s="171"/>
      <c r="F4" s="168"/>
      <c r="G4" s="172" t="s">
        <v>10</v>
      </c>
      <c r="J4" s="22"/>
    </row>
    <row r="5" spans="1:10" ht="15" thickBot="1">
      <c r="B5" s="166">
        <f t="shared" si="0"/>
        <v>5</v>
      </c>
      <c r="C5" s="173" t="s">
        <v>4</v>
      </c>
      <c r="D5" s="174"/>
      <c r="E5" s="173" t="s">
        <v>5</v>
      </c>
      <c r="F5" s="174"/>
      <c r="G5" s="173" t="s">
        <v>6</v>
      </c>
    </row>
    <row r="6" spans="1:10" ht="16.95" customHeight="1" thickBot="1">
      <c r="B6" s="166">
        <f t="shared" si="0"/>
        <v>6</v>
      </c>
      <c r="C6" s="175" t="s">
        <v>7</v>
      </c>
      <c r="D6" s="176"/>
      <c r="E6" s="176"/>
      <c r="F6" s="176"/>
      <c r="G6" s="177"/>
      <c r="H6" s="23"/>
    </row>
    <row r="7" spans="1:10" ht="14.1" customHeight="1">
      <c r="B7" s="166">
        <f t="shared" si="0"/>
        <v>7</v>
      </c>
      <c r="C7" s="178" t="s">
        <v>382</v>
      </c>
      <c r="D7" s="51"/>
      <c r="E7" s="158" t="s">
        <v>1885</v>
      </c>
      <c r="F7" s="52"/>
      <c r="G7" s="179"/>
      <c r="H7" s="70"/>
    </row>
    <row r="8" spans="1:10" ht="14.1" customHeight="1">
      <c r="B8" s="166">
        <f t="shared" si="0"/>
        <v>8</v>
      </c>
      <c r="C8" s="178" t="s">
        <v>360</v>
      </c>
      <c r="D8" s="51"/>
      <c r="E8" s="53">
        <v>15000</v>
      </c>
      <c r="F8" s="52"/>
      <c r="G8" s="179" t="s">
        <v>41</v>
      </c>
    </row>
    <row r="9" spans="1:10" ht="14.1" customHeight="1">
      <c r="B9" s="166">
        <f t="shared" si="0"/>
        <v>9</v>
      </c>
      <c r="C9" s="178" t="s">
        <v>361</v>
      </c>
      <c r="D9" s="51"/>
      <c r="E9" s="54">
        <v>2</v>
      </c>
      <c r="F9" s="52"/>
      <c r="G9" s="179" t="s">
        <v>1848</v>
      </c>
    </row>
    <row r="10" spans="1:10" ht="14.1" customHeight="1">
      <c r="B10" s="166">
        <f t="shared" si="0"/>
        <v>10</v>
      </c>
      <c r="C10" s="178" t="s">
        <v>1847</v>
      </c>
      <c r="D10" s="180"/>
      <c r="E10" s="54">
        <v>2</v>
      </c>
      <c r="F10" s="52"/>
      <c r="G10" s="179" t="s">
        <v>1882</v>
      </c>
    </row>
    <row r="11" spans="1:10">
      <c r="B11" s="166">
        <f t="shared" si="0"/>
        <v>11</v>
      </c>
      <c r="C11" s="181" t="s">
        <v>353</v>
      </c>
      <c r="D11" s="51"/>
      <c r="E11" s="202" t="s">
        <v>1884</v>
      </c>
      <c r="F11" s="52"/>
      <c r="G11" s="182"/>
      <c r="H11" s="24"/>
    </row>
    <row r="12" spans="1:10" ht="14.1" customHeight="1" thickBot="1">
      <c r="B12" s="166">
        <f t="shared" si="0"/>
        <v>12</v>
      </c>
      <c r="C12" s="178" t="s">
        <v>362</v>
      </c>
      <c r="D12" s="51"/>
      <c r="E12" s="54" t="s">
        <v>1480</v>
      </c>
      <c r="F12" s="52"/>
      <c r="G12" s="179" t="s">
        <v>36</v>
      </c>
      <c r="H12" s="25"/>
      <c r="I12" s="26"/>
    </row>
    <row r="13" spans="1:10" ht="14.1" customHeight="1" thickBot="1">
      <c r="B13" s="166">
        <f t="shared" si="0"/>
        <v>13</v>
      </c>
      <c r="C13" s="175" t="s">
        <v>13</v>
      </c>
      <c r="D13" s="176"/>
      <c r="E13" s="176"/>
      <c r="F13" s="176"/>
      <c r="G13" s="183"/>
      <c r="H13" s="27"/>
    </row>
    <row r="14" spans="1:10">
      <c r="B14" s="166">
        <f t="shared" si="0"/>
        <v>14</v>
      </c>
      <c r="C14" s="184" t="s">
        <v>39</v>
      </c>
      <c r="D14" s="55"/>
      <c r="E14" s="200" t="s">
        <v>1880</v>
      </c>
      <c r="F14" s="56"/>
      <c r="G14" s="185" t="s">
        <v>1877</v>
      </c>
      <c r="H14" s="27"/>
    </row>
    <row r="15" spans="1:10">
      <c r="B15" s="166">
        <f t="shared" si="0"/>
        <v>15</v>
      </c>
      <c r="C15" s="186" t="s">
        <v>1873</v>
      </c>
      <c r="D15" s="51"/>
      <c r="E15" s="53">
        <v>7684.89</v>
      </c>
      <c r="F15" s="57"/>
      <c r="G15" s="179" t="s">
        <v>1878</v>
      </c>
      <c r="H15" s="28"/>
    </row>
    <row r="16" spans="1:10" ht="15" thickBot="1">
      <c r="B16" s="166">
        <f t="shared" si="0"/>
        <v>16</v>
      </c>
      <c r="C16" s="178" t="s">
        <v>1874</v>
      </c>
      <c r="D16" s="58"/>
      <c r="E16" s="201">
        <v>0.23499999999999999</v>
      </c>
      <c r="F16" s="59"/>
      <c r="G16" s="179" t="s">
        <v>1879</v>
      </c>
      <c r="H16" s="28"/>
    </row>
    <row r="17" spans="2:12" ht="14.1" customHeight="1" thickBot="1">
      <c r="B17" s="166">
        <f t="shared" si="0"/>
        <v>17</v>
      </c>
      <c r="C17" s="175" t="s">
        <v>9</v>
      </c>
      <c r="D17" s="176"/>
      <c r="E17" s="176"/>
      <c r="F17" s="176"/>
      <c r="G17" s="183"/>
    </row>
    <row r="18" spans="2:12" ht="35.25" customHeight="1">
      <c r="B18" s="166">
        <f t="shared" si="0"/>
        <v>18</v>
      </c>
      <c r="C18" s="186" t="s">
        <v>371</v>
      </c>
      <c r="D18" s="51"/>
      <c r="E18" s="187" t="str">
        <f>VLOOKUP($E$12,APR_DRG,2,0)</f>
        <v>NEONATE BIRTH WEIGHT &gt; 2499 GRAMS, NORMAL NEWBORN OR NEONATE WITH OTHER PROBLEM</v>
      </c>
      <c r="F18" s="60"/>
      <c r="G18" s="179" t="s">
        <v>8</v>
      </c>
    </row>
    <row r="19" spans="2:12">
      <c r="B19" s="166">
        <f t="shared" si="0"/>
        <v>19</v>
      </c>
      <c r="C19" s="186" t="s">
        <v>1779</v>
      </c>
      <c r="D19" s="51"/>
      <c r="E19" s="188" t="str">
        <f>VLOOKUP($E$12,APR_DRG,9,0)</f>
        <v>Pediatrics</v>
      </c>
      <c r="F19" s="60"/>
      <c r="G19" s="179" t="s">
        <v>8</v>
      </c>
    </row>
    <row r="20" spans="2:12" ht="14.1" customHeight="1">
      <c r="B20" s="166">
        <f t="shared" si="0"/>
        <v>20</v>
      </c>
      <c r="C20" s="178" t="s">
        <v>372</v>
      </c>
      <c r="D20" s="51"/>
      <c r="E20" s="61">
        <f>VLOOKUP($E$12,APR_DRG,4,0)</f>
        <v>0.20730000000000001</v>
      </c>
      <c r="F20" s="60"/>
      <c r="G20" s="179" t="s">
        <v>8</v>
      </c>
    </row>
    <row r="21" spans="2:12" ht="14.1" customHeight="1">
      <c r="B21" s="166">
        <f t="shared" si="0"/>
        <v>21</v>
      </c>
      <c r="C21" s="178" t="s">
        <v>373</v>
      </c>
      <c r="D21" s="51"/>
      <c r="E21" s="82">
        <f>VLOOKUP($E$12,APR_DRG,7,0)</f>
        <v>30000</v>
      </c>
      <c r="F21" s="60"/>
      <c r="G21" s="179" t="s">
        <v>8</v>
      </c>
      <c r="H21" s="28"/>
    </row>
    <row r="22" spans="2:12" ht="14.1" customHeight="1">
      <c r="B22" s="166">
        <f t="shared" si="0"/>
        <v>22</v>
      </c>
      <c r="C22" s="178" t="s">
        <v>1755</v>
      </c>
      <c r="D22" s="51"/>
      <c r="E22" s="81">
        <f>VLOOKUP($E$12,APR_DRG,5,0)</f>
        <v>1.74</v>
      </c>
      <c r="F22" s="60"/>
      <c r="G22" s="179" t="s">
        <v>8</v>
      </c>
      <c r="H22" s="28"/>
    </row>
    <row r="23" spans="2:12" ht="14.1" customHeight="1">
      <c r="B23" s="166">
        <f t="shared" si="0"/>
        <v>23</v>
      </c>
      <c r="C23" s="178" t="s">
        <v>1782</v>
      </c>
      <c r="D23" s="51"/>
      <c r="E23" s="81">
        <f>VLOOKUP($E$12,APR_DRG,6,0)</f>
        <v>0</v>
      </c>
      <c r="F23" s="60"/>
      <c r="G23" s="179" t="s">
        <v>8</v>
      </c>
      <c r="H23" s="28"/>
    </row>
    <row r="24" spans="2:12" ht="15" thickBot="1">
      <c r="B24" s="166">
        <f t="shared" si="0"/>
        <v>24</v>
      </c>
      <c r="C24" s="189" t="s">
        <v>432</v>
      </c>
      <c r="D24" s="58"/>
      <c r="E24" s="81">
        <f>VLOOKUP($E$12,APR_DRG,11,0)</f>
        <v>1.7</v>
      </c>
      <c r="F24" s="59"/>
      <c r="G24" s="179" t="s">
        <v>8</v>
      </c>
      <c r="H24" s="28"/>
    </row>
    <row r="25" spans="2:12" s="125" customFormat="1" ht="15" thickBot="1">
      <c r="B25" s="166">
        <f t="shared" si="0"/>
        <v>25</v>
      </c>
      <c r="C25" s="175" t="s">
        <v>14</v>
      </c>
      <c r="D25" s="176"/>
      <c r="E25" s="176"/>
      <c r="F25" s="176"/>
      <c r="G25" s="183"/>
      <c r="H25" s="21"/>
      <c r="I25" s="20"/>
      <c r="J25" s="20"/>
      <c r="K25" s="20"/>
      <c r="L25" s="20"/>
    </row>
    <row r="26" spans="2:12" ht="15" thickBot="1">
      <c r="B26" s="166">
        <f t="shared" si="0"/>
        <v>26</v>
      </c>
      <c r="C26" s="181" t="s">
        <v>414</v>
      </c>
      <c r="D26" s="87"/>
      <c r="E26" s="88">
        <f>ROUND(E15*E20,2)</f>
        <v>1593.08</v>
      </c>
      <c r="F26" s="89"/>
      <c r="G26" s="182" t="s">
        <v>424</v>
      </c>
      <c r="H26" s="29"/>
    </row>
    <row r="27" spans="2:12" s="125" customFormat="1" ht="15" thickBot="1">
      <c r="B27" s="166">
        <f t="shared" si="0"/>
        <v>27</v>
      </c>
      <c r="C27" s="175" t="s">
        <v>415</v>
      </c>
      <c r="D27" s="176"/>
      <c r="E27" s="176"/>
      <c r="F27" s="176"/>
      <c r="G27" s="183"/>
      <c r="H27" s="21"/>
      <c r="I27" s="20"/>
      <c r="J27" s="20"/>
      <c r="K27" s="20"/>
      <c r="L27" s="20"/>
    </row>
    <row r="28" spans="2:12">
      <c r="B28" s="166">
        <f t="shared" si="0"/>
        <v>28</v>
      </c>
      <c r="C28" s="181" t="s">
        <v>416</v>
      </c>
      <c r="D28" s="58"/>
      <c r="E28" s="71" t="str">
        <f>IF(AND(OR(E11=2,E11=5,E11=66,E11="02",E11="05",E11="66",E11="2",E11="5"),LEFT(E12,3)&lt;&gt;"580",LEFT(E12,3)&lt;&gt;"581"),"Yes","No")</f>
        <v>No</v>
      </c>
      <c r="F28" s="59"/>
      <c r="G28" s="182" t="s">
        <v>1770</v>
      </c>
      <c r="H28" s="29"/>
    </row>
    <row r="29" spans="2:12">
      <c r="B29" s="166">
        <f t="shared" si="0"/>
        <v>29</v>
      </c>
      <c r="C29" s="181" t="s">
        <v>417</v>
      </c>
      <c r="D29" s="58"/>
      <c r="E29" s="63">
        <f>IF(E28="Yes",(E26/E22)*(E9+1),0)</f>
        <v>0</v>
      </c>
      <c r="F29" s="59"/>
      <c r="G29" s="182" t="s">
        <v>1771</v>
      </c>
      <c r="H29" s="29"/>
    </row>
    <row r="30" spans="2:12" ht="15" thickBot="1">
      <c r="B30" s="166">
        <f t="shared" si="0"/>
        <v>30</v>
      </c>
      <c r="C30" s="181" t="s">
        <v>418</v>
      </c>
      <c r="D30" s="58"/>
      <c r="E30" s="63">
        <f>IF(E28="Yes",MIN(E29,E26),0)</f>
        <v>0</v>
      </c>
      <c r="F30" s="59"/>
      <c r="G30" s="182" t="s">
        <v>419</v>
      </c>
      <c r="H30" s="29"/>
    </row>
    <row r="31" spans="2:12" ht="15" thickBot="1">
      <c r="B31" s="166">
        <f t="shared" si="0"/>
        <v>31</v>
      </c>
      <c r="C31" s="175" t="s">
        <v>420</v>
      </c>
      <c r="D31" s="176"/>
      <c r="E31" s="176"/>
      <c r="F31" s="176"/>
      <c r="G31" s="183"/>
    </row>
    <row r="32" spans="2:12">
      <c r="B32" s="166">
        <f t="shared" si="0"/>
        <v>32</v>
      </c>
      <c r="C32" s="181" t="s">
        <v>421</v>
      </c>
      <c r="D32" s="58"/>
      <c r="E32" s="63">
        <f>IF(E28="Yes",E33-E30,E33-E26)</f>
        <v>1115.1559999999999</v>
      </c>
      <c r="F32" s="59"/>
      <c r="G32" s="182"/>
      <c r="H32" s="29"/>
    </row>
    <row r="33" spans="2:12" ht="15" thickBot="1">
      <c r="B33" s="166">
        <f t="shared" si="0"/>
        <v>33</v>
      </c>
      <c r="C33" s="181" t="s">
        <v>422</v>
      </c>
      <c r="D33" s="58"/>
      <c r="E33" s="63">
        <f>IF(E28="Yes",E30*E24,E26*E24)</f>
        <v>2708.2359999999999</v>
      </c>
      <c r="F33" s="59"/>
      <c r="G33" s="182" t="s">
        <v>423</v>
      </c>
      <c r="H33" s="29"/>
    </row>
    <row r="34" spans="2:12" ht="15" thickBot="1">
      <c r="B34" s="166">
        <f t="shared" si="0"/>
        <v>34</v>
      </c>
      <c r="C34" s="175" t="s">
        <v>369</v>
      </c>
      <c r="D34" s="176"/>
      <c r="E34" s="176"/>
      <c r="F34" s="176"/>
      <c r="G34" s="183"/>
    </row>
    <row r="35" spans="2:12" ht="15" thickBot="1">
      <c r="B35" s="166">
        <f t="shared" si="0"/>
        <v>35</v>
      </c>
      <c r="C35" s="181" t="s">
        <v>1762</v>
      </c>
      <c r="D35" s="58"/>
      <c r="E35" s="62" t="str">
        <f>IF($E$19="Mental Health and Substance Abuse","Day Outlier", "Cost Outlier")</f>
        <v>Cost Outlier</v>
      </c>
      <c r="F35" s="59"/>
      <c r="G35" s="182" t="s">
        <v>1767</v>
      </c>
      <c r="H35" s="30"/>
    </row>
    <row r="36" spans="2:12" ht="15" thickBot="1">
      <c r="B36" s="166">
        <f t="shared" si="0"/>
        <v>36</v>
      </c>
      <c r="C36" s="190" t="s">
        <v>1773</v>
      </c>
      <c r="D36" s="191"/>
      <c r="E36" s="192"/>
      <c r="F36" s="59"/>
      <c r="G36" s="179"/>
    </row>
    <row r="37" spans="2:12" ht="28.8">
      <c r="B37" s="166">
        <f t="shared" si="0"/>
        <v>37</v>
      </c>
      <c r="C37" s="181" t="s">
        <v>1766</v>
      </c>
      <c r="D37" s="58"/>
      <c r="E37" s="62" t="str">
        <f>IF(AND(E35="Day Outlier",(E9-E23)&gt;0),"Yes","No")</f>
        <v>No</v>
      </c>
      <c r="F37" s="59"/>
      <c r="G37" s="182" t="s">
        <v>1778</v>
      </c>
      <c r="H37" s="30"/>
    </row>
    <row r="38" spans="2:12">
      <c r="B38" s="166">
        <f t="shared" si="0"/>
        <v>38</v>
      </c>
      <c r="C38" s="181" t="s">
        <v>1772</v>
      </c>
      <c r="D38" s="58"/>
      <c r="E38" s="193" t="str">
        <f>VLOOKUP($E$12,APR_DRG,13,0)</f>
        <v>N/A</v>
      </c>
      <c r="F38" s="59"/>
      <c r="G38" s="179" t="s">
        <v>1775</v>
      </c>
      <c r="H38" s="30"/>
    </row>
    <row r="39" spans="2:12" ht="15" thickBot="1">
      <c r="B39" s="166">
        <f t="shared" si="0"/>
        <v>39</v>
      </c>
      <c r="C39" s="181" t="s">
        <v>1763</v>
      </c>
      <c r="D39" s="58"/>
      <c r="E39" s="194">
        <f>IF(AND(E37="Yes",E35="Day Outlier"),(E10-E23)*E38,0)</f>
        <v>0</v>
      </c>
      <c r="F39" s="59"/>
      <c r="G39" s="179" t="s">
        <v>1763</v>
      </c>
      <c r="H39" s="30"/>
    </row>
    <row r="40" spans="2:12" ht="15" thickBot="1">
      <c r="B40" s="166">
        <f t="shared" si="0"/>
        <v>40</v>
      </c>
      <c r="C40" s="190" t="s">
        <v>1774</v>
      </c>
      <c r="D40" s="191"/>
      <c r="E40" s="192"/>
      <c r="F40" s="59"/>
      <c r="G40" s="179"/>
    </row>
    <row r="41" spans="2:12">
      <c r="B41" s="166">
        <f t="shared" si="0"/>
        <v>41</v>
      </c>
      <c r="C41" s="181" t="s">
        <v>374</v>
      </c>
      <c r="D41" s="58"/>
      <c r="E41" s="62">
        <f>E8*E16</f>
        <v>3525</v>
      </c>
      <c r="F41" s="59"/>
      <c r="G41" s="182" t="s">
        <v>425</v>
      </c>
      <c r="H41" s="30"/>
    </row>
    <row r="42" spans="2:12">
      <c r="B42" s="166">
        <f t="shared" si="0"/>
        <v>42</v>
      </c>
      <c r="C42" s="181" t="s">
        <v>426</v>
      </c>
      <c r="D42" s="58"/>
      <c r="E42" s="86">
        <f>VLOOKUP($E$12,APR_DRG,12,0)</f>
        <v>0.8</v>
      </c>
      <c r="F42" s="59"/>
      <c r="G42" s="182" t="s">
        <v>1776</v>
      </c>
    </row>
    <row r="43" spans="2:12">
      <c r="B43" s="166">
        <f t="shared" si="0"/>
        <v>43</v>
      </c>
      <c r="C43" s="181" t="s">
        <v>1765</v>
      </c>
      <c r="D43" s="58"/>
      <c r="E43" s="72" t="str">
        <f>IF(E41-E21&gt;0,"Yes","No")</f>
        <v>No</v>
      </c>
      <c r="F43" s="59"/>
      <c r="G43" s="182" t="s">
        <v>1777</v>
      </c>
    </row>
    <row r="44" spans="2:12">
      <c r="B44" s="166">
        <f t="shared" si="0"/>
        <v>44</v>
      </c>
      <c r="C44" s="181" t="s">
        <v>427</v>
      </c>
      <c r="D44" s="58"/>
      <c r="E44" s="72">
        <f>IF(E41-E21&gt;0,E41-E21,0)</f>
        <v>0</v>
      </c>
      <c r="F44" s="59"/>
      <c r="G44" s="182" t="s">
        <v>428</v>
      </c>
    </row>
    <row r="45" spans="2:12">
      <c r="B45" s="166">
        <f t="shared" si="0"/>
        <v>45</v>
      </c>
      <c r="C45" s="181" t="s">
        <v>1764</v>
      </c>
      <c r="D45" s="58"/>
      <c r="E45" s="64">
        <f>E44*E42</f>
        <v>0</v>
      </c>
      <c r="F45" s="59"/>
      <c r="G45" s="182" t="s">
        <v>429</v>
      </c>
    </row>
    <row r="46" spans="2:12" ht="15" thickBot="1">
      <c r="B46" s="166">
        <f t="shared" si="0"/>
        <v>46</v>
      </c>
      <c r="C46" s="181" t="s">
        <v>370</v>
      </c>
      <c r="D46" s="58"/>
      <c r="E46" s="64">
        <f>IF(AND(E35="Day Outlier", E37="Yes"),E39,IF(AND(E43="Yes",E35="Cost Outlier"),E45,0))</f>
        <v>0</v>
      </c>
      <c r="F46" s="59"/>
      <c r="G46" s="182" t="s">
        <v>1769</v>
      </c>
    </row>
    <row r="47" spans="2:12" s="125" customFormat="1" ht="15" thickBot="1">
      <c r="B47" s="166">
        <f t="shared" si="0"/>
        <v>47</v>
      </c>
      <c r="C47" s="175" t="s">
        <v>1846</v>
      </c>
      <c r="D47" s="176"/>
      <c r="E47" s="176"/>
      <c r="F47" s="176"/>
      <c r="G47" s="183"/>
      <c r="H47" s="21"/>
      <c r="I47" s="20"/>
      <c r="J47" s="20"/>
      <c r="K47" s="20"/>
      <c r="L47" s="20"/>
    </row>
    <row r="48" spans="2:12" ht="15" thickBot="1">
      <c r="B48" s="166">
        <f t="shared" si="0"/>
        <v>48</v>
      </c>
      <c r="C48" s="186" t="s">
        <v>430</v>
      </c>
      <c r="D48" s="65"/>
      <c r="E48" s="159">
        <f>IF(E19="Transplant Surgery","REVIEW NOTE BELOW",IF(OR(E10=0),0,E33+E46))</f>
        <v>2708.2359999999999</v>
      </c>
      <c r="F48" s="66"/>
      <c r="G48" s="179" t="s">
        <v>431</v>
      </c>
      <c r="H48" s="30"/>
    </row>
    <row r="49" spans="2:12">
      <c r="B49" s="166">
        <f t="shared" si="0"/>
        <v>49</v>
      </c>
      <c r="C49" s="186"/>
      <c r="D49" s="67"/>
      <c r="E49" s="218" t="str">
        <f>IF(E19="Transplant Surgery","Review Hospital Billing Manual, Transplants are paid outside DRG.",IF(E10=0,"Zero Covered Days entered, no payment is calculated.",""))</f>
        <v/>
      </c>
      <c r="F49" s="68"/>
      <c r="G49" s="179"/>
    </row>
    <row r="50" spans="2:12">
      <c r="B50" s="166">
        <f t="shared" si="0"/>
        <v>50</v>
      </c>
      <c r="C50" s="195"/>
      <c r="D50" s="58"/>
      <c r="E50" s="219"/>
      <c r="F50" s="69"/>
      <c r="G50" s="179"/>
    </row>
    <row r="51" spans="2:12" ht="15" thickBot="1">
      <c r="B51" s="166">
        <f t="shared" si="0"/>
        <v>51</v>
      </c>
      <c r="C51" s="196"/>
      <c r="D51" s="51"/>
      <c r="E51" s="220"/>
      <c r="F51" s="60"/>
      <c r="G51" s="179"/>
    </row>
    <row r="52" spans="2:12" s="21" customFormat="1" ht="13.95" customHeight="1" thickBot="1">
      <c r="B52" s="166">
        <f t="shared" si="0"/>
        <v>52</v>
      </c>
      <c r="C52" s="197"/>
      <c r="D52" s="197"/>
      <c r="E52" s="198"/>
      <c r="F52" s="197"/>
      <c r="G52" s="199"/>
      <c r="I52" s="20"/>
      <c r="J52" s="20"/>
      <c r="K52" s="20"/>
      <c r="L52" s="20"/>
    </row>
    <row r="53" spans="2:12">
      <c r="E53" s="33"/>
    </row>
    <row r="54" spans="2:12">
      <c r="E54" s="33"/>
    </row>
    <row r="55" spans="2:12" s="21" customFormat="1">
      <c r="B55" s="31"/>
      <c r="C55" s="32"/>
      <c r="D55" s="32"/>
      <c r="E55" s="35"/>
      <c r="F55" s="32"/>
      <c r="G55" s="34"/>
      <c r="I55" s="20"/>
      <c r="J55" s="20"/>
      <c r="K55" s="20"/>
      <c r="L55" s="20"/>
    </row>
    <row r="56" spans="2:12">
      <c r="C56" s="36"/>
      <c r="E56" s="37"/>
    </row>
    <row r="57" spans="2:12">
      <c r="E57" s="38"/>
    </row>
    <row r="58" spans="2:12">
      <c r="E58" s="39"/>
    </row>
    <row r="59" spans="2:12">
      <c r="E59" s="40"/>
    </row>
    <row r="60" spans="2:12">
      <c r="C60" s="36"/>
      <c r="E60" s="40"/>
    </row>
    <row r="61" spans="2:12">
      <c r="E61" s="40"/>
    </row>
    <row r="62" spans="2:12">
      <c r="E62" s="39"/>
    </row>
    <row r="63" spans="2:12">
      <c r="E63" s="40"/>
    </row>
    <row r="64" spans="2:12">
      <c r="C64" s="36"/>
      <c r="E64" s="38"/>
    </row>
    <row r="65" spans="3:7">
      <c r="E65" s="38"/>
      <c r="G65" s="126"/>
    </row>
    <row r="66" spans="3:7">
      <c r="E66" s="39"/>
    </row>
    <row r="67" spans="3:7">
      <c r="E67" s="40"/>
    </row>
    <row r="68" spans="3:7">
      <c r="C68" s="36"/>
      <c r="E68" s="40"/>
    </row>
    <row r="69" spans="3:7">
      <c r="E69" s="41"/>
      <c r="G69" s="42"/>
    </row>
    <row r="70" spans="3:7">
      <c r="E70" s="39"/>
    </row>
    <row r="71" spans="3:7">
      <c r="E71" s="40"/>
    </row>
    <row r="72" spans="3:7">
      <c r="C72" s="36"/>
      <c r="E72" s="40"/>
    </row>
    <row r="73" spans="3:7">
      <c r="E73" s="41"/>
    </row>
    <row r="74" spans="3:7">
      <c r="E74" s="39"/>
    </row>
    <row r="75" spans="3:7">
      <c r="E75" s="40"/>
    </row>
    <row r="76" spans="3:7">
      <c r="E76" s="43"/>
    </row>
  </sheetData>
  <sheetProtection algorithmName="SHA-512" hashValue="F9nbnMIDShW+roi786kDnnldrXeATdVQeCB7VYQNRYxWopfXBTKkDWoWffbVhEYCQotFGwHk+pQ31z5gPilTWA==" saltValue="kG+qyPL0REwMaI/vbtJ24Q==" spinCount="100000" sheet="1" objects="1" scenarios="1"/>
  <mergeCells count="1">
    <mergeCell ref="E49:E51"/>
  </mergeCells>
  <dataValidations count="1">
    <dataValidation allowBlank="1" showInputMessage="1" showErrorMessage="1" errorTitle="Provider Category" error="Please enter an option from the drop down list." sqref="E16" xr:uid="{00000000-0002-0000-0300-000000000000}"/>
  </dataValidations>
  <pageMargins left="0.25" right="0.25" top="0.75" bottom="0.75" header="0.3" footer="0.3"/>
  <pageSetup scale="63" fitToHeight="0" orientation="landscape" r:id="rId1"/>
  <customProperties>
    <customPr name="OrphanNamesChecked"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'APR-DRG v42 Weights'!$A$7:$A$1396</xm:f>
          </x14:formula1>
          <xm:sqref>E12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66"/>
  <sheetViews>
    <sheetView showGridLines="0" zoomScaleNormal="100" workbookViewId="0">
      <pane ySplit="6" topLeftCell="A7" activePane="bottomLeft" state="frozen"/>
      <selection pane="bottomLeft"/>
    </sheetView>
  </sheetViews>
  <sheetFormatPr defaultColWidth="9.109375" defaultRowHeight="14.4"/>
  <cols>
    <col min="1" max="1" width="9.109375" style="73"/>
    <col min="2" max="2" width="73.109375" style="73" customWidth="1"/>
    <col min="3" max="3" width="1.6640625" style="73" customWidth="1"/>
    <col min="4" max="6" width="12.6640625" style="73" customWidth="1"/>
    <col min="7" max="7" width="16.44140625" style="73" bestFit="1" customWidth="1"/>
    <col min="8" max="8" width="1.6640625" style="73" customWidth="1"/>
    <col min="9" max="9" width="37.88671875" style="73" bestFit="1" customWidth="1"/>
    <col min="10" max="10" width="1.5546875" style="73" customWidth="1"/>
    <col min="11" max="12" width="14.6640625" style="73" bestFit="1" customWidth="1"/>
    <col min="13" max="13" width="15.5546875" style="73" customWidth="1"/>
    <col min="14" max="16384" width="9.109375" style="73"/>
  </cols>
  <sheetData>
    <row r="1" spans="1:13" s="110" customFormat="1" ht="18">
      <c r="A1" s="109" t="s">
        <v>435</v>
      </c>
      <c r="C1" s="111"/>
      <c r="H1" s="112"/>
      <c r="J1" s="112"/>
    </row>
    <row r="2" spans="1:13" s="110" customFormat="1" ht="18">
      <c r="A2" s="109" t="s">
        <v>381</v>
      </c>
      <c r="C2" s="111"/>
      <c r="H2" s="113"/>
      <c r="J2" s="113"/>
    </row>
    <row r="3" spans="1:13" ht="15" customHeight="1">
      <c r="A3" s="136" t="s">
        <v>1786</v>
      </c>
    </row>
    <row r="4" spans="1:13" ht="15" customHeight="1" thickBot="1">
      <c r="B4" s="110"/>
      <c r="C4" s="111"/>
      <c r="D4" s="110"/>
      <c r="E4" s="110"/>
      <c r="F4" s="110"/>
      <c r="G4" s="110"/>
      <c r="H4" s="113"/>
      <c r="I4" s="110"/>
      <c r="J4" s="113"/>
      <c r="K4" s="110"/>
      <c r="L4" s="110"/>
      <c r="M4" s="110"/>
    </row>
    <row r="5" spans="1:13" ht="15" customHeight="1" thickBot="1">
      <c r="D5" s="83" t="s">
        <v>1756</v>
      </c>
      <c r="E5" s="84"/>
      <c r="F5" s="84"/>
      <c r="G5" s="85"/>
      <c r="H5" s="113"/>
      <c r="J5" s="113"/>
    </row>
    <row r="6" spans="1:13" ht="46.5" customHeight="1" thickBot="1">
      <c r="A6" s="121" t="s">
        <v>433</v>
      </c>
      <c r="B6" s="121" t="s">
        <v>383</v>
      </c>
      <c r="C6" s="122"/>
      <c r="D6" s="123" t="s">
        <v>434</v>
      </c>
      <c r="E6" s="124" t="s">
        <v>1755</v>
      </c>
      <c r="F6" s="124" t="s">
        <v>1781</v>
      </c>
      <c r="G6" s="124" t="s">
        <v>373</v>
      </c>
      <c r="H6" s="113"/>
      <c r="I6" s="121" t="s">
        <v>1757</v>
      </c>
      <c r="J6" s="113"/>
      <c r="K6" s="121" t="s">
        <v>432</v>
      </c>
      <c r="L6" s="121" t="s">
        <v>426</v>
      </c>
      <c r="M6" s="121" t="s">
        <v>1783</v>
      </c>
    </row>
    <row r="7" spans="1:13" s="74" customFormat="1" ht="15" customHeight="1">
      <c r="A7" s="78" t="s">
        <v>436</v>
      </c>
      <c r="B7" s="114" t="s">
        <v>147</v>
      </c>
      <c r="C7" s="111"/>
      <c r="D7" s="145"/>
      <c r="E7" s="144"/>
      <c r="F7" s="137"/>
      <c r="G7" s="115"/>
      <c r="H7" s="113"/>
      <c r="I7" s="116" t="s">
        <v>384</v>
      </c>
      <c r="J7" s="113"/>
      <c r="K7" s="153"/>
      <c r="L7" s="138">
        <v>0.8</v>
      </c>
      <c r="M7" s="116" t="s">
        <v>1784</v>
      </c>
    </row>
    <row r="8" spans="1:13" ht="15" customHeight="1">
      <c r="A8" s="76" t="s">
        <v>437</v>
      </c>
      <c r="B8" s="117" t="s">
        <v>147</v>
      </c>
      <c r="C8" s="111"/>
      <c r="D8" s="146"/>
      <c r="E8" s="144"/>
      <c r="F8" s="137"/>
      <c r="G8" s="115"/>
      <c r="H8" s="113"/>
      <c r="I8" s="80" t="s">
        <v>384</v>
      </c>
      <c r="J8" s="113"/>
      <c r="K8" s="151"/>
      <c r="L8" s="139">
        <v>0.8</v>
      </c>
      <c r="M8" s="80" t="s">
        <v>1784</v>
      </c>
    </row>
    <row r="9" spans="1:13" ht="15" customHeight="1">
      <c r="A9" s="76" t="s">
        <v>438</v>
      </c>
      <c r="B9" s="117" t="s">
        <v>147</v>
      </c>
      <c r="C9" s="111"/>
      <c r="D9" s="146"/>
      <c r="E9" s="144"/>
      <c r="F9" s="137"/>
      <c r="G9" s="115"/>
      <c r="H9" s="113"/>
      <c r="I9" s="80" t="s">
        <v>384</v>
      </c>
      <c r="J9" s="113"/>
      <c r="K9" s="151"/>
      <c r="L9" s="139">
        <v>0.8</v>
      </c>
      <c r="M9" s="80" t="s">
        <v>1784</v>
      </c>
    </row>
    <row r="10" spans="1:13" ht="15" customHeight="1">
      <c r="A10" s="76" t="s">
        <v>439</v>
      </c>
      <c r="B10" s="117" t="s">
        <v>147</v>
      </c>
      <c r="C10" s="111"/>
      <c r="D10" s="146"/>
      <c r="E10" s="144"/>
      <c r="F10" s="137"/>
      <c r="G10" s="115"/>
      <c r="H10" s="113"/>
      <c r="I10" s="80" t="s">
        <v>384</v>
      </c>
      <c r="J10" s="113"/>
      <c r="K10" s="151"/>
      <c r="L10" s="139">
        <v>0.8</v>
      </c>
      <c r="M10" s="80" t="s">
        <v>1784</v>
      </c>
    </row>
    <row r="11" spans="1:13" s="74" customFormat="1" ht="15" customHeight="1">
      <c r="A11" s="76" t="s">
        <v>440</v>
      </c>
      <c r="B11" s="117" t="s">
        <v>148</v>
      </c>
      <c r="C11" s="111"/>
      <c r="D11" s="146"/>
      <c r="E11" s="144"/>
      <c r="F11" s="137"/>
      <c r="G11" s="115"/>
      <c r="H11" s="113"/>
      <c r="I11" s="80" t="s">
        <v>384</v>
      </c>
      <c r="J11" s="113"/>
      <c r="K11" s="151"/>
      <c r="L11" s="139">
        <v>0.8</v>
      </c>
      <c r="M11" s="80" t="s">
        <v>1784</v>
      </c>
    </row>
    <row r="12" spans="1:13" ht="15" customHeight="1">
      <c r="A12" s="76" t="s">
        <v>441</v>
      </c>
      <c r="B12" s="117" t="s">
        <v>148</v>
      </c>
      <c r="C12" s="111"/>
      <c r="D12" s="146"/>
      <c r="E12" s="144"/>
      <c r="F12" s="137"/>
      <c r="G12" s="115"/>
      <c r="H12" s="113"/>
      <c r="I12" s="80" t="s">
        <v>384</v>
      </c>
      <c r="J12" s="113"/>
      <c r="K12" s="151"/>
      <c r="L12" s="139">
        <v>0.8</v>
      </c>
      <c r="M12" s="80" t="s">
        <v>1784</v>
      </c>
    </row>
    <row r="13" spans="1:13" ht="15" customHeight="1">
      <c r="A13" s="76" t="s">
        <v>442</v>
      </c>
      <c r="B13" s="117" t="s">
        <v>148</v>
      </c>
      <c r="C13" s="111"/>
      <c r="D13" s="146"/>
      <c r="E13" s="144"/>
      <c r="F13" s="137"/>
      <c r="G13" s="115"/>
      <c r="H13" s="113"/>
      <c r="I13" s="80" t="s">
        <v>384</v>
      </c>
      <c r="J13" s="113"/>
      <c r="K13" s="151"/>
      <c r="L13" s="139">
        <v>0.8</v>
      </c>
      <c r="M13" s="80" t="s">
        <v>1784</v>
      </c>
    </row>
    <row r="14" spans="1:13" ht="15" customHeight="1">
      <c r="A14" s="76" t="s">
        <v>443</v>
      </c>
      <c r="B14" s="117" t="s">
        <v>148</v>
      </c>
      <c r="C14" s="111"/>
      <c r="D14" s="146"/>
      <c r="E14" s="144"/>
      <c r="F14" s="137"/>
      <c r="G14" s="115"/>
      <c r="H14" s="113"/>
      <c r="I14" s="80" t="s">
        <v>384</v>
      </c>
      <c r="J14" s="113"/>
      <c r="K14" s="151"/>
      <c r="L14" s="139">
        <v>0.8</v>
      </c>
      <c r="M14" s="80" t="s">
        <v>1784</v>
      </c>
    </row>
    <row r="15" spans="1:13" s="74" customFormat="1" ht="15" customHeight="1">
      <c r="A15" s="76" t="s">
        <v>444</v>
      </c>
      <c r="B15" s="117" t="s">
        <v>149</v>
      </c>
      <c r="C15" s="111"/>
      <c r="D15" s="146">
        <v>6.5175999999999998</v>
      </c>
      <c r="E15" s="144">
        <v>14.36</v>
      </c>
      <c r="F15" s="137">
        <f t="shared" ref="F15:F70" si="0">IF(I15="Mental Health and Substance Abuse",ROUND(E15,0),0)</f>
        <v>0</v>
      </c>
      <c r="G15" s="115">
        <v>144722.88</v>
      </c>
      <c r="H15" s="113"/>
      <c r="I15" s="80" t="s">
        <v>385</v>
      </c>
      <c r="J15" s="113"/>
      <c r="K15" s="151">
        <v>1</v>
      </c>
      <c r="L15" s="139">
        <v>0.8</v>
      </c>
      <c r="M15" s="80" t="s">
        <v>1784</v>
      </c>
    </row>
    <row r="16" spans="1:13" ht="15" customHeight="1">
      <c r="A16" s="76" t="s">
        <v>445</v>
      </c>
      <c r="B16" s="117" t="s">
        <v>149</v>
      </c>
      <c r="C16" s="111"/>
      <c r="D16" s="146">
        <v>9.1991999999999994</v>
      </c>
      <c r="E16" s="144">
        <v>17.38</v>
      </c>
      <c r="F16" s="137">
        <f t="shared" si="0"/>
        <v>0</v>
      </c>
      <c r="G16" s="115">
        <v>204075.73</v>
      </c>
      <c r="H16" s="113"/>
      <c r="I16" s="80" t="s">
        <v>385</v>
      </c>
      <c r="J16" s="113"/>
      <c r="K16" s="151">
        <v>1</v>
      </c>
      <c r="L16" s="139">
        <v>0.8</v>
      </c>
      <c r="M16" s="80" t="s">
        <v>1784</v>
      </c>
    </row>
    <row r="17" spans="1:13" ht="15" customHeight="1">
      <c r="A17" s="76" t="s">
        <v>446</v>
      </c>
      <c r="B17" s="117" t="s">
        <v>149</v>
      </c>
      <c r="C17" s="111"/>
      <c r="D17" s="146">
        <v>12.7486</v>
      </c>
      <c r="E17" s="144">
        <v>28.73</v>
      </c>
      <c r="F17" s="137">
        <f t="shared" si="0"/>
        <v>0</v>
      </c>
      <c r="G17" s="115">
        <v>245611.21</v>
      </c>
      <c r="H17" s="113"/>
      <c r="I17" s="80" t="s">
        <v>385</v>
      </c>
      <c r="J17" s="113"/>
      <c r="K17" s="151">
        <v>1</v>
      </c>
      <c r="L17" s="139">
        <v>0.8</v>
      </c>
      <c r="M17" s="80" t="s">
        <v>1784</v>
      </c>
    </row>
    <row r="18" spans="1:13" ht="15" customHeight="1">
      <c r="A18" s="76" t="s">
        <v>447</v>
      </c>
      <c r="B18" s="117" t="s">
        <v>149</v>
      </c>
      <c r="C18" s="111"/>
      <c r="D18" s="146">
        <v>20.797599999999999</v>
      </c>
      <c r="E18" s="144">
        <v>42.2</v>
      </c>
      <c r="F18" s="137">
        <f t="shared" si="0"/>
        <v>0</v>
      </c>
      <c r="G18" s="115">
        <v>554017.93999999994</v>
      </c>
      <c r="H18" s="113"/>
      <c r="I18" s="80" t="s">
        <v>385</v>
      </c>
      <c r="J18" s="113"/>
      <c r="K18" s="151">
        <v>1</v>
      </c>
      <c r="L18" s="139">
        <v>0.8</v>
      </c>
      <c r="M18" s="80" t="s">
        <v>1784</v>
      </c>
    </row>
    <row r="19" spans="1:13" s="74" customFormat="1" ht="15" customHeight="1">
      <c r="A19" s="76" t="s">
        <v>448</v>
      </c>
      <c r="B19" s="117" t="s">
        <v>150</v>
      </c>
      <c r="C19" s="111"/>
      <c r="D19" s="146">
        <v>3.7677999999999998</v>
      </c>
      <c r="E19" s="144">
        <v>9.77</v>
      </c>
      <c r="F19" s="137">
        <f t="shared" si="0"/>
        <v>0</v>
      </c>
      <c r="G19" s="115">
        <v>83860.36</v>
      </c>
      <c r="H19" s="113"/>
      <c r="I19" s="80" t="s">
        <v>385</v>
      </c>
      <c r="J19" s="113"/>
      <c r="K19" s="151">
        <v>1</v>
      </c>
      <c r="L19" s="139">
        <v>0.8</v>
      </c>
      <c r="M19" s="80" t="s">
        <v>1784</v>
      </c>
    </row>
    <row r="20" spans="1:13" ht="15" customHeight="1">
      <c r="A20" s="76" t="s">
        <v>449</v>
      </c>
      <c r="B20" s="117" t="s">
        <v>150</v>
      </c>
      <c r="C20" s="111"/>
      <c r="D20" s="146">
        <v>7.4786999999999999</v>
      </c>
      <c r="E20" s="144">
        <v>19.190000000000001</v>
      </c>
      <c r="F20" s="137">
        <f t="shared" si="0"/>
        <v>0</v>
      </c>
      <c r="G20" s="115">
        <v>165995.82999999999</v>
      </c>
      <c r="H20" s="113"/>
      <c r="I20" s="80" t="s">
        <v>385</v>
      </c>
      <c r="J20" s="113"/>
      <c r="K20" s="151">
        <v>1</v>
      </c>
      <c r="L20" s="139">
        <v>0.8</v>
      </c>
      <c r="M20" s="80" t="s">
        <v>1784</v>
      </c>
    </row>
    <row r="21" spans="1:13" ht="15" customHeight="1">
      <c r="A21" s="76" t="s">
        <v>450</v>
      </c>
      <c r="B21" s="117" t="s">
        <v>150</v>
      </c>
      <c r="C21" s="111"/>
      <c r="D21" s="146">
        <v>9.2568999999999999</v>
      </c>
      <c r="E21" s="144">
        <v>22.04</v>
      </c>
      <c r="F21" s="137">
        <f t="shared" si="0"/>
        <v>0</v>
      </c>
      <c r="G21" s="115">
        <v>205497.99</v>
      </c>
      <c r="H21" s="113"/>
      <c r="I21" s="80" t="s">
        <v>385</v>
      </c>
      <c r="J21" s="113"/>
      <c r="K21" s="151">
        <v>1</v>
      </c>
      <c r="L21" s="139">
        <v>0.8</v>
      </c>
      <c r="M21" s="80" t="s">
        <v>1784</v>
      </c>
    </row>
    <row r="22" spans="1:13" ht="15" customHeight="1">
      <c r="A22" s="76" t="s">
        <v>451</v>
      </c>
      <c r="B22" s="117" t="s">
        <v>150</v>
      </c>
      <c r="C22" s="111"/>
      <c r="D22" s="146">
        <v>14.186299999999999</v>
      </c>
      <c r="E22" s="144">
        <v>31.95</v>
      </c>
      <c r="F22" s="137">
        <f t="shared" si="0"/>
        <v>0</v>
      </c>
      <c r="G22" s="115">
        <v>364403.01</v>
      </c>
      <c r="H22" s="113"/>
      <c r="I22" s="80" t="s">
        <v>385</v>
      </c>
      <c r="J22" s="113"/>
      <c r="K22" s="151">
        <v>1</v>
      </c>
      <c r="L22" s="139">
        <v>0.8</v>
      </c>
      <c r="M22" s="80" t="s">
        <v>1784</v>
      </c>
    </row>
    <row r="23" spans="1:13" s="74" customFormat="1" ht="15" customHeight="1">
      <c r="A23" s="76" t="s">
        <v>452</v>
      </c>
      <c r="B23" s="117" t="s">
        <v>42</v>
      </c>
      <c r="C23" s="111"/>
      <c r="D23" s="146"/>
      <c r="E23" s="144"/>
      <c r="F23" s="137"/>
      <c r="G23" s="115"/>
      <c r="H23" s="113"/>
      <c r="I23" s="80" t="s">
        <v>384</v>
      </c>
      <c r="J23" s="113"/>
      <c r="K23" s="151"/>
      <c r="L23" s="139">
        <v>0.8</v>
      </c>
      <c r="M23" s="80" t="s">
        <v>1784</v>
      </c>
    </row>
    <row r="24" spans="1:13" ht="15" customHeight="1">
      <c r="A24" s="76" t="s">
        <v>453</v>
      </c>
      <c r="B24" s="117" t="s">
        <v>42</v>
      </c>
      <c r="C24" s="111"/>
      <c r="D24" s="146"/>
      <c r="E24" s="144"/>
      <c r="F24" s="137"/>
      <c r="G24" s="115"/>
      <c r="H24" s="113"/>
      <c r="I24" s="80" t="s">
        <v>384</v>
      </c>
      <c r="J24" s="113"/>
      <c r="K24" s="151"/>
      <c r="L24" s="139">
        <v>0.8</v>
      </c>
      <c r="M24" s="80" t="s">
        <v>1784</v>
      </c>
    </row>
    <row r="25" spans="1:13" ht="15" customHeight="1">
      <c r="A25" s="76" t="s">
        <v>454</v>
      </c>
      <c r="B25" s="117" t="s">
        <v>42</v>
      </c>
      <c r="C25" s="111"/>
      <c r="D25" s="146"/>
      <c r="E25" s="144"/>
      <c r="F25" s="137"/>
      <c r="G25" s="115"/>
      <c r="H25" s="113"/>
      <c r="I25" s="80" t="s">
        <v>384</v>
      </c>
      <c r="J25" s="113"/>
      <c r="K25" s="151"/>
      <c r="L25" s="139">
        <v>0.8</v>
      </c>
      <c r="M25" s="80" t="s">
        <v>1784</v>
      </c>
    </row>
    <row r="26" spans="1:13" ht="15" customHeight="1">
      <c r="A26" s="76" t="s">
        <v>455</v>
      </c>
      <c r="B26" s="117" t="s">
        <v>42</v>
      </c>
      <c r="C26" s="111"/>
      <c r="D26" s="146"/>
      <c r="E26" s="144"/>
      <c r="F26" s="137"/>
      <c r="G26" s="115"/>
      <c r="H26" s="113"/>
      <c r="I26" s="80" t="s">
        <v>384</v>
      </c>
      <c r="J26" s="113"/>
      <c r="K26" s="151"/>
      <c r="L26" s="139">
        <v>0.8</v>
      </c>
      <c r="M26" s="80" t="s">
        <v>1784</v>
      </c>
    </row>
    <row r="27" spans="1:13" s="74" customFormat="1" ht="15" customHeight="1">
      <c r="A27" s="76" t="s">
        <v>456</v>
      </c>
      <c r="B27" s="117" t="s">
        <v>43</v>
      </c>
      <c r="C27" s="111"/>
      <c r="D27" s="146"/>
      <c r="E27" s="144"/>
      <c r="F27" s="137"/>
      <c r="G27" s="115"/>
      <c r="H27" s="113"/>
      <c r="I27" s="203" t="s">
        <v>384</v>
      </c>
      <c r="J27" s="113"/>
      <c r="K27" s="80"/>
      <c r="L27" s="139">
        <v>0.8</v>
      </c>
      <c r="M27" s="80" t="s">
        <v>1784</v>
      </c>
    </row>
    <row r="28" spans="1:13" ht="15" customHeight="1">
      <c r="A28" s="76" t="s">
        <v>457</v>
      </c>
      <c r="B28" s="117" t="s">
        <v>43</v>
      </c>
      <c r="C28" s="111"/>
      <c r="D28" s="146"/>
      <c r="E28" s="144"/>
      <c r="F28" s="137"/>
      <c r="G28" s="115"/>
      <c r="H28" s="113"/>
      <c r="I28" s="203" t="s">
        <v>384</v>
      </c>
      <c r="J28" s="113"/>
      <c r="K28" s="80"/>
      <c r="L28" s="139">
        <v>0.8</v>
      </c>
      <c r="M28" s="80" t="s">
        <v>1784</v>
      </c>
    </row>
    <row r="29" spans="1:13" ht="15" customHeight="1">
      <c r="A29" s="76" t="s">
        <v>458</v>
      </c>
      <c r="B29" s="117" t="s">
        <v>43</v>
      </c>
      <c r="C29" s="111"/>
      <c r="D29" s="146"/>
      <c r="E29" s="144"/>
      <c r="F29" s="137"/>
      <c r="G29" s="115"/>
      <c r="H29" s="113"/>
      <c r="I29" s="203" t="s">
        <v>384</v>
      </c>
      <c r="J29" s="113"/>
      <c r="K29" s="80"/>
      <c r="L29" s="139">
        <v>0.8</v>
      </c>
      <c r="M29" s="80" t="s">
        <v>1784</v>
      </c>
    </row>
    <row r="30" spans="1:13" ht="15" customHeight="1">
      <c r="A30" s="76" t="s">
        <v>459</v>
      </c>
      <c r="B30" s="117" t="s">
        <v>43</v>
      </c>
      <c r="C30" s="111"/>
      <c r="D30" s="146"/>
      <c r="E30" s="144"/>
      <c r="F30" s="137"/>
      <c r="G30" s="115"/>
      <c r="H30" s="113"/>
      <c r="I30" s="203" t="s">
        <v>384</v>
      </c>
      <c r="J30" s="113"/>
      <c r="K30" s="80"/>
      <c r="L30" s="139">
        <v>0.8</v>
      </c>
      <c r="M30" s="80" t="s">
        <v>1784</v>
      </c>
    </row>
    <row r="31" spans="1:13" s="74" customFormat="1" ht="15" customHeight="1">
      <c r="A31" s="76" t="s">
        <v>460</v>
      </c>
      <c r="B31" s="117" t="s">
        <v>354</v>
      </c>
      <c r="C31" s="111"/>
      <c r="D31" s="146"/>
      <c r="E31" s="144"/>
      <c r="F31" s="137"/>
      <c r="G31" s="115"/>
      <c r="H31" s="113"/>
      <c r="I31" s="203" t="s">
        <v>384</v>
      </c>
      <c r="J31" s="113"/>
      <c r="K31" s="80"/>
      <c r="L31" s="139">
        <v>0.8</v>
      </c>
      <c r="M31" s="80" t="s">
        <v>1784</v>
      </c>
    </row>
    <row r="32" spans="1:13" ht="15" customHeight="1">
      <c r="A32" s="76" t="s">
        <v>461</v>
      </c>
      <c r="B32" s="117" t="s">
        <v>354</v>
      </c>
      <c r="C32" s="111"/>
      <c r="D32" s="146"/>
      <c r="E32" s="144"/>
      <c r="F32" s="137"/>
      <c r="G32" s="115"/>
      <c r="H32" s="113"/>
      <c r="I32" s="203" t="s">
        <v>384</v>
      </c>
      <c r="J32" s="113"/>
      <c r="K32" s="80"/>
      <c r="L32" s="139">
        <v>0.8</v>
      </c>
      <c r="M32" s="80" t="s">
        <v>1784</v>
      </c>
    </row>
    <row r="33" spans="1:13" ht="15" customHeight="1">
      <c r="A33" s="76" t="s">
        <v>462</v>
      </c>
      <c r="B33" s="117" t="s">
        <v>354</v>
      </c>
      <c r="C33" s="111"/>
      <c r="D33" s="146"/>
      <c r="E33" s="144"/>
      <c r="F33" s="137"/>
      <c r="G33" s="115"/>
      <c r="H33" s="113"/>
      <c r="I33" s="203" t="s">
        <v>384</v>
      </c>
      <c r="J33" s="113"/>
      <c r="K33" s="80"/>
      <c r="L33" s="139">
        <v>0.8</v>
      </c>
      <c r="M33" s="80" t="s">
        <v>1784</v>
      </c>
    </row>
    <row r="34" spans="1:13" ht="15" customHeight="1">
      <c r="A34" s="76" t="s">
        <v>463</v>
      </c>
      <c r="B34" s="117" t="s">
        <v>354</v>
      </c>
      <c r="C34" s="111"/>
      <c r="D34" s="146"/>
      <c r="E34" s="144"/>
      <c r="F34" s="137"/>
      <c r="G34" s="115"/>
      <c r="H34" s="113"/>
      <c r="I34" s="203" t="s">
        <v>384</v>
      </c>
      <c r="J34" s="113"/>
      <c r="K34" s="80"/>
      <c r="L34" s="139">
        <v>0.8</v>
      </c>
      <c r="M34" s="80" t="s">
        <v>1784</v>
      </c>
    </row>
    <row r="35" spans="1:13" s="74" customFormat="1" ht="15" customHeight="1">
      <c r="A35" s="76" t="s">
        <v>464</v>
      </c>
      <c r="B35" s="117" t="s">
        <v>44</v>
      </c>
      <c r="C35" s="111"/>
      <c r="D35" s="146">
        <v>7.3163999999999998</v>
      </c>
      <c r="E35" s="144">
        <v>1</v>
      </c>
      <c r="F35" s="137">
        <f t="shared" si="0"/>
        <v>0</v>
      </c>
      <c r="G35" s="115">
        <v>162403.54999999999</v>
      </c>
      <c r="H35" s="113"/>
      <c r="I35" s="80" t="s">
        <v>386</v>
      </c>
      <c r="J35" s="113"/>
      <c r="K35" s="151">
        <v>1</v>
      </c>
      <c r="L35" s="139">
        <v>0.8</v>
      </c>
      <c r="M35" s="80" t="s">
        <v>1784</v>
      </c>
    </row>
    <row r="36" spans="1:13" ht="15" customHeight="1">
      <c r="A36" s="76" t="s">
        <v>465</v>
      </c>
      <c r="B36" s="117" t="s">
        <v>44</v>
      </c>
      <c r="C36" s="111"/>
      <c r="D36" s="146">
        <v>9.0427999999999997</v>
      </c>
      <c r="E36" s="144">
        <v>4.43</v>
      </c>
      <c r="F36" s="137">
        <f t="shared" si="0"/>
        <v>0</v>
      </c>
      <c r="G36" s="115">
        <v>200615.22</v>
      </c>
      <c r="H36" s="113"/>
      <c r="I36" s="80" t="s">
        <v>386</v>
      </c>
      <c r="J36" s="113"/>
      <c r="K36" s="151">
        <v>1</v>
      </c>
      <c r="L36" s="139">
        <v>0.8</v>
      </c>
      <c r="M36" s="80" t="s">
        <v>1784</v>
      </c>
    </row>
    <row r="37" spans="1:13" ht="15" customHeight="1">
      <c r="A37" s="76" t="s">
        <v>466</v>
      </c>
      <c r="B37" s="117" t="s">
        <v>44</v>
      </c>
      <c r="C37" s="111"/>
      <c r="D37" s="146">
        <v>15.7577</v>
      </c>
      <c r="E37" s="144">
        <v>10.51</v>
      </c>
      <c r="F37" s="137">
        <f t="shared" si="0"/>
        <v>0</v>
      </c>
      <c r="G37" s="115">
        <v>539984.94999999995</v>
      </c>
      <c r="H37" s="113"/>
      <c r="I37" s="80" t="s">
        <v>386</v>
      </c>
      <c r="J37" s="113"/>
      <c r="K37" s="151">
        <v>1</v>
      </c>
      <c r="L37" s="139">
        <v>0.8</v>
      </c>
      <c r="M37" s="80" t="s">
        <v>1784</v>
      </c>
    </row>
    <row r="38" spans="1:13" ht="15" customHeight="1">
      <c r="A38" s="76" t="s">
        <v>467</v>
      </c>
      <c r="B38" s="117" t="s">
        <v>44</v>
      </c>
      <c r="C38" s="111"/>
      <c r="D38" s="146">
        <v>27.659600000000001</v>
      </c>
      <c r="E38" s="144">
        <v>17.36</v>
      </c>
      <c r="F38" s="137">
        <f t="shared" si="0"/>
        <v>0</v>
      </c>
      <c r="G38" s="115">
        <v>804404.5</v>
      </c>
      <c r="H38" s="113"/>
      <c r="I38" s="80" t="s">
        <v>386</v>
      </c>
      <c r="J38" s="113"/>
      <c r="K38" s="151">
        <v>1</v>
      </c>
      <c r="L38" s="139">
        <v>0.8</v>
      </c>
      <c r="M38" s="80" t="s">
        <v>1784</v>
      </c>
    </row>
    <row r="39" spans="1:13" s="74" customFormat="1" ht="15" customHeight="1">
      <c r="A39" s="76" t="s">
        <v>468</v>
      </c>
      <c r="B39" s="117" t="s">
        <v>351</v>
      </c>
      <c r="C39" s="111"/>
      <c r="D39" s="146">
        <v>11.1683</v>
      </c>
      <c r="E39" s="144">
        <v>9.33</v>
      </c>
      <c r="F39" s="137">
        <f t="shared" si="0"/>
        <v>0</v>
      </c>
      <c r="G39" s="115">
        <v>247658.63</v>
      </c>
      <c r="H39" s="113"/>
      <c r="I39" s="80" t="s">
        <v>1845</v>
      </c>
      <c r="J39" s="113"/>
      <c r="K39" s="80">
        <v>1.31</v>
      </c>
      <c r="L39" s="139">
        <v>0.8</v>
      </c>
      <c r="M39" s="80" t="s">
        <v>1784</v>
      </c>
    </row>
    <row r="40" spans="1:13" ht="15" customHeight="1">
      <c r="A40" s="76" t="s">
        <v>469</v>
      </c>
      <c r="B40" s="117" t="s">
        <v>351</v>
      </c>
      <c r="C40" s="111"/>
      <c r="D40" s="146">
        <v>31.433800000000002</v>
      </c>
      <c r="E40" s="144">
        <v>9.91</v>
      </c>
      <c r="F40" s="137">
        <f t="shared" si="0"/>
        <v>0</v>
      </c>
      <c r="G40" s="115">
        <v>766061.48</v>
      </c>
      <c r="H40" s="113"/>
      <c r="I40" s="80" t="s">
        <v>1845</v>
      </c>
      <c r="J40" s="113"/>
      <c r="K40" s="80">
        <v>1.31</v>
      </c>
      <c r="L40" s="139">
        <v>0.8</v>
      </c>
      <c r="M40" s="80" t="s">
        <v>1784</v>
      </c>
    </row>
    <row r="41" spans="1:13" ht="15" customHeight="1">
      <c r="A41" s="76" t="s">
        <v>470</v>
      </c>
      <c r="B41" s="117" t="s">
        <v>351</v>
      </c>
      <c r="C41" s="111"/>
      <c r="D41" s="146">
        <v>40.082900000000002</v>
      </c>
      <c r="E41" s="144">
        <v>12.86</v>
      </c>
      <c r="F41" s="137">
        <f t="shared" si="0"/>
        <v>0</v>
      </c>
      <c r="G41" s="115">
        <v>887634.65</v>
      </c>
      <c r="H41" s="113"/>
      <c r="I41" s="80" t="s">
        <v>1845</v>
      </c>
      <c r="J41" s="113"/>
      <c r="K41" s="80">
        <v>1.31</v>
      </c>
      <c r="L41" s="139">
        <v>0.8</v>
      </c>
      <c r="M41" s="80" t="s">
        <v>1784</v>
      </c>
    </row>
    <row r="42" spans="1:13" ht="15" customHeight="1">
      <c r="A42" s="76" t="s">
        <v>471</v>
      </c>
      <c r="B42" s="117" t="s">
        <v>351</v>
      </c>
      <c r="C42" s="111"/>
      <c r="D42" s="146">
        <v>40.082900000000002</v>
      </c>
      <c r="E42" s="144">
        <v>25.01</v>
      </c>
      <c r="F42" s="137">
        <f t="shared" si="0"/>
        <v>0</v>
      </c>
      <c r="G42" s="115">
        <v>887634.65</v>
      </c>
      <c r="H42" s="113"/>
      <c r="I42" s="80" t="s">
        <v>1845</v>
      </c>
      <c r="J42" s="113"/>
      <c r="K42" s="80">
        <v>1.31</v>
      </c>
      <c r="L42" s="139">
        <v>0.8</v>
      </c>
      <c r="M42" s="80" t="s">
        <v>1784</v>
      </c>
    </row>
    <row r="43" spans="1:13" s="74" customFormat="1" ht="15" customHeight="1">
      <c r="A43" s="76" t="s">
        <v>472</v>
      </c>
      <c r="B43" s="117" t="s">
        <v>151</v>
      </c>
      <c r="C43" s="111"/>
      <c r="D43" s="146">
        <v>2.1937000000000002</v>
      </c>
      <c r="E43" s="144">
        <v>3.45</v>
      </c>
      <c r="F43" s="137">
        <f t="shared" si="0"/>
        <v>0</v>
      </c>
      <c r="G43" s="115">
        <v>39108.49</v>
      </c>
      <c r="H43" s="113"/>
      <c r="I43" s="80" t="s">
        <v>387</v>
      </c>
      <c r="J43" s="113"/>
      <c r="K43" s="151">
        <v>1</v>
      </c>
      <c r="L43" s="139">
        <v>0.8</v>
      </c>
      <c r="M43" s="80" t="s">
        <v>1784</v>
      </c>
    </row>
    <row r="44" spans="1:13" ht="15" customHeight="1">
      <c r="A44" s="76" t="s">
        <v>473</v>
      </c>
      <c r="B44" s="117" t="s">
        <v>151</v>
      </c>
      <c r="C44" s="111"/>
      <c r="D44" s="146">
        <v>2.7334000000000001</v>
      </c>
      <c r="E44" s="144">
        <v>4.4000000000000004</v>
      </c>
      <c r="F44" s="137">
        <f t="shared" si="0"/>
        <v>0</v>
      </c>
      <c r="G44" s="115">
        <v>54271.67</v>
      </c>
      <c r="H44" s="113"/>
      <c r="I44" s="80" t="s">
        <v>387</v>
      </c>
      <c r="J44" s="113"/>
      <c r="K44" s="151">
        <v>1</v>
      </c>
      <c r="L44" s="139">
        <v>0.8</v>
      </c>
      <c r="M44" s="80" t="s">
        <v>1784</v>
      </c>
    </row>
    <row r="45" spans="1:13" ht="15" customHeight="1">
      <c r="A45" s="76" t="s">
        <v>474</v>
      </c>
      <c r="B45" s="117" t="s">
        <v>151</v>
      </c>
      <c r="C45" s="111"/>
      <c r="D45" s="146">
        <v>3.9306999999999999</v>
      </c>
      <c r="E45" s="144">
        <v>5.22</v>
      </c>
      <c r="F45" s="137">
        <f t="shared" si="0"/>
        <v>0</v>
      </c>
      <c r="G45" s="115">
        <v>82357.66</v>
      </c>
      <c r="H45" s="113"/>
      <c r="I45" s="80" t="s">
        <v>387</v>
      </c>
      <c r="J45" s="113"/>
      <c r="K45" s="151">
        <v>1</v>
      </c>
      <c r="L45" s="139">
        <v>0.8</v>
      </c>
      <c r="M45" s="80" t="s">
        <v>1784</v>
      </c>
    </row>
    <row r="46" spans="1:13" ht="15" customHeight="1">
      <c r="A46" s="76" t="s">
        <v>475</v>
      </c>
      <c r="B46" s="117" t="s">
        <v>151</v>
      </c>
      <c r="C46" s="111"/>
      <c r="D46" s="146">
        <v>5.9722999999999997</v>
      </c>
      <c r="E46" s="144">
        <v>6.84</v>
      </c>
      <c r="F46" s="137">
        <f t="shared" si="0"/>
        <v>0</v>
      </c>
      <c r="G46" s="115">
        <v>132021.1</v>
      </c>
      <c r="H46" s="113"/>
      <c r="I46" s="80" t="s">
        <v>387</v>
      </c>
      <c r="J46" s="113"/>
      <c r="K46" s="151">
        <v>1</v>
      </c>
      <c r="L46" s="139">
        <v>0.8</v>
      </c>
      <c r="M46" s="80" t="s">
        <v>1784</v>
      </c>
    </row>
    <row r="47" spans="1:13" s="74" customFormat="1" ht="15" customHeight="1">
      <c r="A47" s="76" t="s">
        <v>476</v>
      </c>
      <c r="B47" s="117" t="s">
        <v>152</v>
      </c>
      <c r="C47" s="111"/>
      <c r="D47" s="146">
        <v>1.9769000000000001</v>
      </c>
      <c r="E47" s="144">
        <v>2.8</v>
      </c>
      <c r="F47" s="137">
        <f t="shared" si="0"/>
        <v>0</v>
      </c>
      <c r="G47" s="115">
        <v>52998.75</v>
      </c>
      <c r="H47" s="113"/>
      <c r="I47" s="80" t="s">
        <v>387</v>
      </c>
      <c r="J47" s="113"/>
      <c r="K47" s="151">
        <v>1</v>
      </c>
      <c r="L47" s="139">
        <v>0.8</v>
      </c>
      <c r="M47" s="80" t="s">
        <v>1784</v>
      </c>
    </row>
    <row r="48" spans="1:13" ht="15" customHeight="1">
      <c r="A48" s="76" t="s">
        <v>477</v>
      </c>
      <c r="B48" s="117" t="s">
        <v>152</v>
      </c>
      <c r="C48" s="111"/>
      <c r="D48" s="146">
        <v>3.0185</v>
      </c>
      <c r="E48" s="144">
        <v>4.8600000000000003</v>
      </c>
      <c r="F48" s="137">
        <f t="shared" si="0"/>
        <v>0</v>
      </c>
      <c r="G48" s="115">
        <v>79860.14</v>
      </c>
      <c r="H48" s="113"/>
      <c r="I48" s="80" t="s">
        <v>387</v>
      </c>
      <c r="J48" s="113"/>
      <c r="K48" s="151">
        <v>1</v>
      </c>
      <c r="L48" s="139">
        <v>0.8</v>
      </c>
      <c r="M48" s="80" t="s">
        <v>1784</v>
      </c>
    </row>
    <row r="49" spans="1:13" ht="15" customHeight="1">
      <c r="A49" s="76" t="s">
        <v>478</v>
      </c>
      <c r="B49" s="117" t="s">
        <v>152</v>
      </c>
      <c r="C49" s="111"/>
      <c r="D49" s="146">
        <v>4.726</v>
      </c>
      <c r="E49" s="144">
        <v>9.4700000000000006</v>
      </c>
      <c r="F49" s="137">
        <f t="shared" si="0"/>
        <v>0</v>
      </c>
      <c r="G49" s="115">
        <v>109786.85</v>
      </c>
      <c r="H49" s="113"/>
      <c r="I49" s="80" t="s">
        <v>387</v>
      </c>
      <c r="J49" s="113"/>
      <c r="K49" s="151">
        <v>1</v>
      </c>
      <c r="L49" s="139">
        <v>0.8</v>
      </c>
      <c r="M49" s="80" t="s">
        <v>1784</v>
      </c>
    </row>
    <row r="50" spans="1:13" ht="15" customHeight="1">
      <c r="A50" s="76" t="s">
        <v>479</v>
      </c>
      <c r="B50" s="117" t="s">
        <v>152</v>
      </c>
      <c r="C50" s="111"/>
      <c r="D50" s="146">
        <v>11.843299999999999</v>
      </c>
      <c r="E50" s="144">
        <v>19.989999999999998</v>
      </c>
      <c r="F50" s="137">
        <f t="shared" si="0"/>
        <v>0</v>
      </c>
      <c r="G50" s="115">
        <v>315245.73</v>
      </c>
      <c r="H50" s="113"/>
      <c r="I50" s="80" t="s">
        <v>387</v>
      </c>
      <c r="J50" s="113"/>
      <c r="K50" s="151">
        <v>1</v>
      </c>
      <c r="L50" s="139">
        <v>0.8</v>
      </c>
      <c r="M50" s="80" t="s">
        <v>1784</v>
      </c>
    </row>
    <row r="51" spans="1:13" s="74" customFormat="1" ht="15" customHeight="1">
      <c r="A51" s="76" t="s">
        <v>480</v>
      </c>
      <c r="B51" s="117" t="s">
        <v>45</v>
      </c>
      <c r="C51" s="111"/>
      <c r="D51" s="146">
        <v>1.7189000000000001</v>
      </c>
      <c r="E51" s="144">
        <v>1.6</v>
      </c>
      <c r="F51" s="137">
        <f t="shared" si="0"/>
        <v>0</v>
      </c>
      <c r="G51" s="115">
        <v>33716.36</v>
      </c>
      <c r="H51" s="113"/>
      <c r="I51" s="80" t="s">
        <v>387</v>
      </c>
      <c r="J51" s="113"/>
      <c r="K51" s="151">
        <v>1</v>
      </c>
      <c r="L51" s="139">
        <v>0.8</v>
      </c>
      <c r="M51" s="80" t="s">
        <v>1784</v>
      </c>
    </row>
    <row r="52" spans="1:13" ht="15" customHeight="1">
      <c r="A52" s="76" t="s">
        <v>481</v>
      </c>
      <c r="B52" s="117" t="s">
        <v>45</v>
      </c>
      <c r="C52" s="111"/>
      <c r="D52" s="146">
        <v>2.1444999999999999</v>
      </c>
      <c r="E52" s="144">
        <v>2.3199999999999998</v>
      </c>
      <c r="F52" s="137">
        <f t="shared" si="0"/>
        <v>0</v>
      </c>
      <c r="G52" s="115">
        <v>41567.51</v>
      </c>
      <c r="H52" s="113"/>
      <c r="I52" s="80" t="s">
        <v>387</v>
      </c>
      <c r="J52" s="113"/>
      <c r="K52" s="151">
        <v>1</v>
      </c>
      <c r="L52" s="139">
        <v>0.8</v>
      </c>
      <c r="M52" s="80" t="s">
        <v>1784</v>
      </c>
    </row>
    <row r="53" spans="1:13" ht="15" customHeight="1">
      <c r="A53" s="76" t="s">
        <v>482</v>
      </c>
      <c r="B53" s="117" t="s">
        <v>45</v>
      </c>
      <c r="C53" s="111"/>
      <c r="D53" s="146">
        <v>2.9379</v>
      </c>
      <c r="E53" s="144">
        <v>4.08</v>
      </c>
      <c r="F53" s="137">
        <f t="shared" si="0"/>
        <v>0</v>
      </c>
      <c r="G53" s="115">
        <v>82459.199999999997</v>
      </c>
      <c r="H53" s="113"/>
      <c r="I53" s="80" t="s">
        <v>387</v>
      </c>
      <c r="J53" s="113"/>
      <c r="K53" s="151">
        <v>1</v>
      </c>
      <c r="L53" s="139">
        <v>0.8</v>
      </c>
      <c r="M53" s="80" t="s">
        <v>1784</v>
      </c>
    </row>
    <row r="54" spans="1:13" ht="15" customHeight="1">
      <c r="A54" s="76" t="s">
        <v>483</v>
      </c>
      <c r="B54" s="117" t="s">
        <v>45</v>
      </c>
      <c r="C54" s="111"/>
      <c r="D54" s="146">
        <v>5.3570000000000002</v>
      </c>
      <c r="E54" s="144">
        <v>12.07</v>
      </c>
      <c r="F54" s="137">
        <f t="shared" si="0"/>
        <v>0</v>
      </c>
      <c r="G54" s="115">
        <v>119035.5</v>
      </c>
      <c r="H54" s="113"/>
      <c r="I54" s="80" t="s">
        <v>387</v>
      </c>
      <c r="J54" s="113"/>
      <c r="K54" s="151">
        <v>1</v>
      </c>
      <c r="L54" s="139">
        <v>0.8</v>
      </c>
      <c r="M54" s="80" t="s">
        <v>1784</v>
      </c>
    </row>
    <row r="55" spans="1:13" s="74" customFormat="1" ht="15" customHeight="1">
      <c r="A55" s="76" t="s">
        <v>484</v>
      </c>
      <c r="B55" s="117" t="s">
        <v>46</v>
      </c>
      <c r="C55" s="111"/>
      <c r="D55" s="146">
        <v>2.1065999999999998</v>
      </c>
      <c r="E55" s="144">
        <v>2.82</v>
      </c>
      <c r="F55" s="137">
        <f t="shared" si="0"/>
        <v>0</v>
      </c>
      <c r="G55" s="115">
        <v>47772.03</v>
      </c>
      <c r="H55" s="113"/>
      <c r="I55" s="80" t="s">
        <v>387</v>
      </c>
      <c r="J55" s="113"/>
      <c r="K55" s="151">
        <v>1</v>
      </c>
      <c r="L55" s="139">
        <v>0.8</v>
      </c>
      <c r="M55" s="80" t="s">
        <v>1784</v>
      </c>
    </row>
    <row r="56" spans="1:13" ht="15" customHeight="1">
      <c r="A56" s="76" t="s">
        <v>485</v>
      </c>
      <c r="B56" s="117" t="s">
        <v>46</v>
      </c>
      <c r="C56" s="111"/>
      <c r="D56" s="146">
        <v>2.3868</v>
      </c>
      <c r="E56" s="144">
        <v>3.56</v>
      </c>
      <c r="F56" s="137">
        <f t="shared" si="0"/>
        <v>0</v>
      </c>
      <c r="G56" s="115">
        <v>47772.03</v>
      </c>
      <c r="H56" s="113"/>
      <c r="I56" s="80" t="s">
        <v>387</v>
      </c>
      <c r="J56" s="113"/>
      <c r="K56" s="151">
        <v>1</v>
      </c>
      <c r="L56" s="139">
        <v>0.8</v>
      </c>
      <c r="M56" s="80" t="s">
        <v>1784</v>
      </c>
    </row>
    <row r="57" spans="1:13" ht="15" customHeight="1">
      <c r="A57" s="76" t="s">
        <v>486</v>
      </c>
      <c r="B57" s="117" t="s">
        <v>46</v>
      </c>
      <c r="C57" s="111"/>
      <c r="D57" s="146">
        <v>4.6875999999999998</v>
      </c>
      <c r="E57" s="144">
        <v>9</v>
      </c>
      <c r="F57" s="137">
        <f t="shared" si="0"/>
        <v>0</v>
      </c>
      <c r="G57" s="115">
        <v>90337.87</v>
      </c>
      <c r="H57" s="113"/>
      <c r="I57" s="80" t="s">
        <v>387</v>
      </c>
      <c r="J57" s="113"/>
      <c r="K57" s="151">
        <v>1</v>
      </c>
      <c r="L57" s="139">
        <v>0.8</v>
      </c>
      <c r="M57" s="80" t="s">
        <v>1784</v>
      </c>
    </row>
    <row r="58" spans="1:13" ht="15" customHeight="1">
      <c r="A58" s="76" t="s">
        <v>487</v>
      </c>
      <c r="B58" s="117" t="s">
        <v>46</v>
      </c>
      <c r="C58" s="111"/>
      <c r="D58" s="146">
        <v>6.9847000000000001</v>
      </c>
      <c r="E58" s="144">
        <v>10.23</v>
      </c>
      <c r="F58" s="137">
        <f t="shared" si="0"/>
        <v>0</v>
      </c>
      <c r="G58" s="115">
        <v>137334.01</v>
      </c>
      <c r="H58" s="113"/>
      <c r="I58" s="80" t="s">
        <v>387</v>
      </c>
      <c r="J58" s="113"/>
      <c r="K58" s="151">
        <v>1</v>
      </c>
      <c r="L58" s="139">
        <v>0.8</v>
      </c>
      <c r="M58" s="80" t="s">
        <v>1784</v>
      </c>
    </row>
    <row r="59" spans="1:13" s="74" customFormat="1" ht="15" customHeight="1">
      <c r="A59" s="76" t="s">
        <v>488</v>
      </c>
      <c r="B59" s="117" t="s">
        <v>153</v>
      </c>
      <c r="C59" s="111"/>
      <c r="D59" s="146">
        <v>1.2659</v>
      </c>
      <c r="E59" s="144">
        <v>1.17</v>
      </c>
      <c r="F59" s="137">
        <f t="shared" si="0"/>
        <v>0</v>
      </c>
      <c r="G59" s="115">
        <v>30000</v>
      </c>
      <c r="H59" s="113"/>
      <c r="I59" s="80" t="s">
        <v>386</v>
      </c>
      <c r="J59" s="113"/>
      <c r="K59" s="151">
        <v>1</v>
      </c>
      <c r="L59" s="139">
        <v>0.8</v>
      </c>
      <c r="M59" s="80" t="s">
        <v>1784</v>
      </c>
    </row>
    <row r="60" spans="1:13" ht="15" customHeight="1">
      <c r="A60" s="76" t="s">
        <v>489</v>
      </c>
      <c r="B60" s="117" t="s">
        <v>153</v>
      </c>
      <c r="C60" s="111"/>
      <c r="D60" s="146">
        <v>1.5439000000000001</v>
      </c>
      <c r="E60" s="144">
        <v>1.64</v>
      </c>
      <c r="F60" s="137">
        <f t="shared" si="0"/>
        <v>0</v>
      </c>
      <c r="G60" s="115">
        <v>33176.93</v>
      </c>
      <c r="H60" s="113"/>
      <c r="I60" s="80" t="s">
        <v>386</v>
      </c>
      <c r="J60" s="113"/>
      <c r="K60" s="151">
        <v>1</v>
      </c>
      <c r="L60" s="139">
        <v>0.8</v>
      </c>
      <c r="M60" s="80" t="s">
        <v>1784</v>
      </c>
    </row>
    <row r="61" spans="1:13" ht="15" customHeight="1">
      <c r="A61" s="76" t="s">
        <v>490</v>
      </c>
      <c r="B61" s="117" t="s">
        <v>153</v>
      </c>
      <c r="C61" s="111"/>
      <c r="D61" s="146">
        <v>2.7761999999999998</v>
      </c>
      <c r="E61" s="144">
        <v>4.12</v>
      </c>
      <c r="F61" s="137">
        <f t="shared" si="0"/>
        <v>0</v>
      </c>
      <c r="G61" s="115">
        <v>62737.52</v>
      </c>
      <c r="H61" s="113"/>
      <c r="I61" s="80" t="s">
        <v>386</v>
      </c>
      <c r="J61" s="113"/>
      <c r="K61" s="151">
        <v>1</v>
      </c>
      <c r="L61" s="139">
        <v>0.8</v>
      </c>
      <c r="M61" s="80" t="s">
        <v>1784</v>
      </c>
    </row>
    <row r="62" spans="1:13" ht="15" customHeight="1">
      <c r="A62" s="76" t="s">
        <v>491</v>
      </c>
      <c r="B62" s="117" t="s">
        <v>153</v>
      </c>
      <c r="C62" s="111"/>
      <c r="D62" s="146">
        <v>3.8706999999999998</v>
      </c>
      <c r="E62" s="144">
        <v>6.97</v>
      </c>
      <c r="F62" s="137">
        <f t="shared" si="0"/>
        <v>0</v>
      </c>
      <c r="G62" s="115">
        <v>68278.73</v>
      </c>
      <c r="H62" s="113"/>
      <c r="I62" s="80" t="s">
        <v>386</v>
      </c>
      <c r="J62" s="113"/>
      <c r="K62" s="151">
        <v>1</v>
      </c>
      <c r="L62" s="139">
        <v>0.8</v>
      </c>
      <c r="M62" s="80" t="s">
        <v>1784</v>
      </c>
    </row>
    <row r="63" spans="1:13" s="74" customFormat="1" ht="15" customHeight="1">
      <c r="A63" s="76" t="s">
        <v>492</v>
      </c>
      <c r="B63" s="117" t="s">
        <v>154</v>
      </c>
      <c r="C63" s="111"/>
      <c r="D63" s="146">
        <v>1.8070999999999999</v>
      </c>
      <c r="E63" s="144">
        <v>2.2999999999999998</v>
      </c>
      <c r="F63" s="137">
        <f t="shared" si="0"/>
        <v>0</v>
      </c>
      <c r="G63" s="115">
        <v>37668.550000000003</v>
      </c>
      <c r="H63" s="113"/>
      <c r="I63" s="80" t="s">
        <v>387</v>
      </c>
      <c r="J63" s="113"/>
      <c r="K63" s="151">
        <v>1</v>
      </c>
      <c r="L63" s="139">
        <v>0.8</v>
      </c>
      <c r="M63" s="80" t="s">
        <v>1784</v>
      </c>
    </row>
    <row r="64" spans="1:13" ht="15" customHeight="1">
      <c r="A64" s="76" t="s">
        <v>493</v>
      </c>
      <c r="B64" s="117" t="s">
        <v>154</v>
      </c>
      <c r="C64" s="111"/>
      <c r="D64" s="146">
        <v>2.3902999999999999</v>
      </c>
      <c r="E64" s="144">
        <v>3.22</v>
      </c>
      <c r="F64" s="137">
        <f t="shared" si="0"/>
        <v>0</v>
      </c>
      <c r="G64" s="115">
        <v>51662.7</v>
      </c>
      <c r="H64" s="113"/>
      <c r="I64" s="80" t="s">
        <v>387</v>
      </c>
      <c r="J64" s="113"/>
      <c r="K64" s="151">
        <v>1</v>
      </c>
      <c r="L64" s="139">
        <v>0.8</v>
      </c>
      <c r="M64" s="80" t="s">
        <v>1784</v>
      </c>
    </row>
    <row r="65" spans="1:13" ht="15" customHeight="1">
      <c r="A65" s="76" t="s">
        <v>494</v>
      </c>
      <c r="B65" s="117" t="s">
        <v>154</v>
      </c>
      <c r="C65" s="111"/>
      <c r="D65" s="146">
        <v>3.1065999999999998</v>
      </c>
      <c r="E65" s="144">
        <v>5.54</v>
      </c>
      <c r="F65" s="137">
        <f t="shared" si="0"/>
        <v>0</v>
      </c>
      <c r="G65" s="115">
        <v>74015.19</v>
      </c>
      <c r="H65" s="113"/>
      <c r="I65" s="80" t="s">
        <v>387</v>
      </c>
      <c r="J65" s="113"/>
      <c r="K65" s="151">
        <v>1</v>
      </c>
      <c r="L65" s="139">
        <v>0.8</v>
      </c>
      <c r="M65" s="80" t="s">
        <v>1784</v>
      </c>
    </row>
    <row r="66" spans="1:13" ht="15" customHeight="1">
      <c r="A66" s="76" t="s">
        <v>495</v>
      </c>
      <c r="B66" s="117" t="s">
        <v>154</v>
      </c>
      <c r="C66" s="111"/>
      <c r="D66" s="146">
        <v>4.9070999999999998</v>
      </c>
      <c r="E66" s="144">
        <v>12.76</v>
      </c>
      <c r="F66" s="137">
        <f t="shared" si="0"/>
        <v>0</v>
      </c>
      <c r="G66" s="115">
        <v>109077.95</v>
      </c>
      <c r="H66" s="113"/>
      <c r="I66" s="80" t="s">
        <v>387</v>
      </c>
      <c r="J66" s="113"/>
      <c r="K66" s="151">
        <v>1</v>
      </c>
      <c r="L66" s="139">
        <v>0.8</v>
      </c>
      <c r="M66" s="80" t="s">
        <v>1784</v>
      </c>
    </row>
    <row r="67" spans="1:13" s="74" customFormat="1" ht="15" customHeight="1">
      <c r="A67" s="76" t="s">
        <v>496</v>
      </c>
      <c r="B67" s="117" t="s">
        <v>155</v>
      </c>
      <c r="C67" s="111"/>
      <c r="D67" s="146">
        <v>0.997</v>
      </c>
      <c r="E67" s="144">
        <v>1.92</v>
      </c>
      <c r="F67" s="137">
        <f t="shared" si="0"/>
        <v>0</v>
      </c>
      <c r="G67" s="115">
        <v>30000</v>
      </c>
      <c r="H67" s="113"/>
      <c r="I67" s="80" t="s">
        <v>387</v>
      </c>
      <c r="J67" s="113"/>
      <c r="K67" s="151">
        <v>1</v>
      </c>
      <c r="L67" s="139">
        <v>0.8</v>
      </c>
      <c r="M67" s="80" t="s">
        <v>1784</v>
      </c>
    </row>
    <row r="68" spans="1:13" ht="15" customHeight="1">
      <c r="A68" s="76" t="s">
        <v>497</v>
      </c>
      <c r="B68" s="117" t="s">
        <v>155</v>
      </c>
      <c r="C68" s="111"/>
      <c r="D68" s="146">
        <v>3.1349</v>
      </c>
      <c r="E68" s="144">
        <v>2.65</v>
      </c>
      <c r="F68" s="137">
        <f t="shared" si="0"/>
        <v>0</v>
      </c>
      <c r="G68" s="115">
        <v>65247.67</v>
      </c>
      <c r="H68" s="113"/>
      <c r="I68" s="80" t="s">
        <v>387</v>
      </c>
      <c r="J68" s="113"/>
      <c r="K68" s="151">
        <v>1</v>
      </c>
      <c r="L68" s="139">
        <v>0.8</v>
      </c>
      <c r="M68" s="80" t="s">
        <v>1784</v>
      </c>
    </row>
    <row r="69" spans="1:13" ht="15" customHeight="1">
      <c r="A69" s="76" t="s">
        <v>498</v>
      </c>
      <c r="B69" s="117" t="s">
        <v>155</v>
      </c>
      <c r="C69" s="111"/>
      <c r="D69" s="146">
        <v>4.4062000000000001</v>
      </c>
      <c r="E69" s="144">
        <v>3.13</v>
      </c>
      <c r="F69" s="137">
        <f t="shared" si="0"/>
        <v>0</v>
      </c>
      <c r="G69" s="115">
        <v>82337.740000000005</v>
      </c>
      <c r="H69" s="113"/>
      <c r="I69" s="80" t="s">
        <v>387</v>
      </c>
      <c r="J69" s="113"/>
      <c r="K69" s="151">
        <v>1</v>
      </c>
      <c r="L69" s="139">
        <v>0.8</v>
      </c>
      <c r="M69" s="80" t="s">
        <v>1784</v>
      </c>
    </row>
    <row r="70" spans="1:13" ht="15" customHeight="1">
      <c r="A70" s="76" t="s">
        <v>499</v>
      </c>
      <c r="B70" s="117" t="s">
        <v>155</v>
      </c>
      <c r="C70" s="111"/>
      <c r="D70" s="146">
        <v>5.8361000000000001</v>
      </c>
      <c r="E70" s="144">
        <v>10.98</v>
      </c>
      <c r="F70" s="137">
        <f t="shared" si="0"/>
        <v>0</v>
      </c>
      <c r="G70" s="115">
        <v>129640.46</v>
      </c>
      <c r="H70" s="113"/>
      <c r="I70" s="80" t="s">
        <v>387</v>
      </c>
      <c r="J70" s="113"/>
      <c r="K70" s="151">
        <v>1</v>
      </c>
      <c r="L70" s="139">
        <v>0.8</v>
      </c>
      <c r="M70" s="80" t="s">
        <v>1784</v>
      </c>
    </row>
    <row r="71" spans="1:13" s="74" customFormat="1" ht="15" customHeight="1">
      <c r="A71" s="76" t="s">
        <v>500</v>
      </c>
      <c r="B71" s="117" t="s">
        <v>156</v>
      </c>
      <c r="C71" s="111"/>
      <c r="D71" s="146">
        <v>2.1223999999999998</v>
      </c>
      <c r="E71" s="144">
        <v>2.1</v>
      </c>
      <c r="F71" s="137">
        <f t="shared" ref="F71:F134" si="1">IF(I71="Mental Health and Substance Abuse",ROUND(E71,0),0)</f>
        <v>0</v>
      </c>
      <c r="G71" s="115">
        <v>57507.839999999997</v>
      </c>
      <c r="H71" s="113"/>
      <c r="I71" s="80" t="s">
        <v>387</v>
      </c>
      <c r="J71" s="113"/>
      <c r="K71" s="151">
        <v>1</v>
      </c>
      <c r="L71" s="139">
        <v>0.8</v>
      </c>
      <c r="M71" s="80" t="s">
        <v>1784</v>
      </c>
    </row>
    <row r="72" spans="1:13" ht="15" customHeight="1">
      <c r="A72" s="76" t="s">
        <v>501</v>
      </c>
      <c r="B72" s="117" t="s">
        <v>156</v>
      </c>
      <c r="C72" s="111"/>
      <c r="D72" s="146">
        <v>2.9790000000000001</v>
      </c>
      <c r="E72" s="144">
        <v>2.1</v>
      </c>
      <c r="F72" s="137">
        <f t="shared" si="1"/>
        <v>0</v>
      </c>
      <c r="G72" s="115">
        <v>58272.14</v>
      </c>
      <c r="H72" s="113"/>
      <c r="I72" s="80" t="s">
        <v>387</v>
      </c>
      <c r="J72" s="113"/>
      <c r="K72" s="151">
        <v>1</v>
      </c>
      <c r="L72" s="139">
        <v>0.8</v>
      </c>
      <c r="M72" s="80" t="s">
        <v>1784</v>
      </c>
    </row>
    <row r="73" spans="1:13" ht="15" customHeight="1">
      <c r="A73" s="76" t="s">
        <v>502</v>
      </c>
      <c r="B73" s="117" t="s">
        <v>156</v>
      </c>
      <c r="C73" s="111"/>
      <c r="D73" s="146">
        <v>4.8959999999999999</v>
      </c>
      <c r="E73" s="144">
        <v>5.74</v>
      </c>
      <c r="F73" s="137">
        <f t="shared" si="1"/>
        <v>0</v>
      </c>
      <c r="G73" s="115">
        <v>101561.09</v>
      </c>
      <c r="H73" s="113"/>
      <c r="I73" s="80" t="s">
        <v>387</v>
      </c>
      <c r="J73" s="113"/>
      <c r="K73" s="151">
        <v>1</v>
      </c>
      <c r="L73" s="139">
        <v>0.8</v>
      </c>
      <c r="M73" s="80" t="s">
        <v>1784</v>
      </c>
    </row>
    <row r="74" spans="1:13" ht="15" customHeight="1">
      <c r="A74" s="76" t="s">
        <v>503</v>
      </c>
      <c r="B74" s="117" t="s">
        <v>156</v>
      </c>
      <c r="C74" s="111"/>
      <c r="D74" s="146">
        <v>5.3609999999999998</v>
      </c>
      <c r="E74" s="144">
        <v>9.98</v>
      </c>
      <c r="F74" s="137">
        <f t="shared" si="1"/>
        <v>0</v>
      </c>
      <c r="G74" s="115">
        <v>119124.3</v>
      </c>
      <c r="H74" s="113"/>
      <c r="I74" s="80" t="s">
        <v>387</v>
      </c>
      <c r="J74" s="113"/>
      <c r="K74" s="151">
        <v>1</v>
      </c>
      <c r="L74" s="139">
        <v>0.8</v>
      </c>
      <c r="M74" s="80" t="s">
        <v>1784</v>
      </c>
    </row>
    <row r="75" spans="1:13" s="74" customFormat="1" ht="15" customHeight="1">
      <c r="A75" s="76" t="s">
        <v>504</v>
      </c>
      <c r="B75" s="117" t="s">
        <v>157</v>
      </c>
      <c r="C75" s="111"/>
      <c r="D75" s="146">
        <v>1.659</v>
      </c>
      <c r="E75" s="144">
        <v>1.57</v>
      </c>
      <c r="F75" s="137">
        <f t="shared" si="1"/>
        <v>0</v>
      </c>
      <c r="G75" s="115">
        <v>40508.68</v>
      </c>
      <c r="H75" s="113"/>
      <c r="I75" s="80" t="s">
        <v>387</v>
      </c>
      <c r="J75" s="113"/>
      <c r="K75" s="151">
        <v>1</v>
      </c>
      <c r="L75" s="139">
        <v>0.8</v>
      </c>
      <c r="M75" s="80" t="s">
        <v>1784</v>
      </c>
    </row>
    <row r="76" spans="1:13" ht="15" customHeight="1">
      <c r="A76" s="76" t="s">
        <v>505</v>
      </c>
      <c r="B76" s="117" t="s">
        <v>157</v>
      </c>
      <c r="C76" s="111"/>
      <c r="D76" s="146">
        <v>2.379</v>
      </c>
      <c r="E76" s="144">
        <v>2.16</v>
      </c>
      <c r="F76" s="137">
        <f t="shared" si="1"/>
        <v>0</v>
      </c>
      <c r="G76" s="115">
        <v>48403.15</v>
      </c>
      <c r="H76" s="113"/>
      <c r="I76" s="80" t="s">
        <v>387</v>
      </c>
      <c r="J76" s="113"/>
      <c r="K76" s="151">
        <v>1</v>
      </c>
      <c r="L76" s="139">
        <v>0.8</v>
      </c>
      <c r="M76" s="80" t="s">
        <v>1784</v>
      </c>
    </row>
    <row r="77" spans="1:13" ht="15" customHeight="1">
      <c r="A77" s="76" t="s">
        <v>506</v>
      </c>
      <c r="B77" s="117" t="s">
        <v>157</v>
      </c>
      <c r="C77" s="111"/>
      <c r="D77" s="146">
        <v>3.8456999999999999</v>
      </c>
      <c r="E77" s="144">
        <v>5.82</v>
      </c>
      <c r="F77" s="137">
        <f t="shared" si="1"/>
        <v>0</v>
      </c>
      <c r="G77" s="115">
        <v>87292.92</v>
      </c>
      <c r="H77" s="113"/>
      <c r="I77" s="80" t="s">
        <v>387</v>
      </c>
      <c r="J77" s="113"/>
      <c r="K77" s="151">
        <v>1</v>
      </c>
      <c r="L77" s="139">
        <v>0.8</v>
      </c>
      <c r="M77" s="80" t="s">
        <v>1784</v>
      </c>
    </row>
    <row r="78" spans="1:13" ht="15" customHeight="1">
      <c r="A78" s="76" t="s">
        <v>507</v>
      </c>
      <c r="B78" s="117" t="s">
        <v>157</v>
      </c>
      <c r="C78" s="111"/>
      <c r="D78" s="146">
        <v>5.4132999999999996</v>
      </c>
      <c r="E78" s="144">
        <v>8.7799999999999994</v>
      </c>
      <c r="F78" s="137">
        <f t="shared" si="1"/>
        <v>0</v>
      </c>
      <c r="G78" s="115">
        <v>133202.04</v>
      </c>
      <c r="H78" s="113"/>
      <c r="I78" s="80" t="s">
        <v>387</v>
      </c>
      <c r="J78" s="113"/>
      <c r="K78" s="151">
        <v>1</v>
      </c>
      <c r="L78" s="139">
        <v>0.8</v>
      </c>
      <c r="M78" s="80" t="s">
        <v>1784</v>
      </c>
    </row>
    <row r="79" spans="1:13" s="74" customFormat="1" ht="15" customHeight="1">
      <c r="A79" s="76" t="s">
        <v>508</v>
      </c>
      <c r="B79" s="117" t="s">
        <v>158</v>
      </c>
      <c r="C79" s="111"/>
      <c r="D79" s="146">
        <v>1.1563000000000001</v>
      </c>
      <c r="E79" s="144">
        <v>3.68</v>
      </c>
      <c r="F79" s="137">
        <f t="shared" si="1"/>
        <v>0</v>
      </c>
      <c r="G79" s="115">
        <v>34903.93</v>
      </c>
      <c r="H79" s="113"/>
      <c r="I79" s="80" t="s">
        <v>388</v>
      </c>
      <c r="J79" s="113"/>
      <c r="K79" s="151">
        <v>1</v>
      </c>
      <c r="L79" s="139">
        <v>0.8</v>
      </c>
      <c r="M79" s="143" t="s">
        <v>1784</v>
      </c>
    </row>
    <row r="80" spans="1:13" ht="15" customHeight="1">
      <c r="A80" s="76" t="s">
        <v>509</v>
      </c>
      <c r="B80" s="117" t="s">
        <v>158</v>
      </c>
      <c r="C80" s="111"/>
      <c r="D80" s="146">
        <v>1.9057999999999999</v>
      </c>
      <c r="E80" s="144">
        <v>7.03</v>
      </c>
      <c r="F80" s="137">
        <f t="shared" si="1"/>
        <v>0</v>
      </c>
      <c r="G80" s="115">
        <v>62035.5</v>
      </c>
      <c r="H80" s="113"/>
      <c r="I80" s="80" t="s">
        <v>388</v>
      </c>
      <c r="J80" s="113"/>
      <c r="K80" s="151">
        <v>1</v>
      </c>
      <c r="L80" s="139">
        <v>0.8</v>
      </c>
      <c r="M80" s="80" t="s">
        <v>1784</v>
      </c>
    </row>
    <row r="81" spans="1:13" ht="15" customHeight="1">
      <c r="A81" s="76" t="s">
        <v>510</v>
      </c>
      <c r="B81" s="117" t="s">
        <v>158</v>
      </c>
      <c r="C81" s="111"/>
      <c r="D81" s="146">
        <v>2.1692999999999998</v>
      </c>
      <c r="E81" s="144">
        <v>8.9700000000000006</v>
      </c>
      <c r="F81" s="137">
        <f t="shared" si="1"/>
        <v>0</v>
      </c>
      <c r="G81" s="115">
        <v>63288.7</v>
      </c>
      <c r="H81" s="113"/>
      <c r="I81" s="80" t="s">
        <v>388</v>
      </c>
      <c r="J81" s="113"/>
      <c r="K81" s="151">
        <v>1</v>
      </c>
      <c r="L81" s="139">
        <v>0.8</v>
      </c>
      <c r="M81" s="80" t="s">
        <v>1784</v>
      </c>
    </row>
    <row r="82" spans="1:13" ht="15" customHeight="1">
      <c r="A82" s="76" t="s">
        <v>511</v>
      </c>
      <c r="B82" s="117" t="s">
        <v>158</v>
      </c>
      <c r="C82" s="111"/>
      <c r="D82" s="146">
        <v>3.1606000000000001</v>
      </c>
      <c r="E82" s="144">
        <v>9.9600000000000009</v>
      </c>
      <c r="F82" s="137">
        <f t="shared" si="1"/>
        <v>0</v>
      </c>
      <c r="G82" s="115">
        <v>70422.25</v>
      </c>
      <c r="H82" s="113"/>
      <c r="I82" s="80" t="s">
        <v>388</v>
      </c>
      <c r="J82" s="113"/>
      <c r="K82" s="151">
        <v>1</v>
      </c>
      <c r="L82" s="139">
        <v>0.8</v>
      </c>
      <c r="M82" s="80" t="s">
        <v>1784</v>
      </c>
    </row>
    <row r="83" spans="1:13" s="74" customFormat="1" ht="15" customHeight="1">
      <c r="A83" s="76" t="s">
        <v>512</v>
      </c>
      <c r="B83" s="117" t="s">
        <v>47</v>
      </c>
      <c r="C83" s="111"/>
      <c r="D83" s="146">
        <v>0.97860000000000003</v>
      </c>
      <c r="E83" s="144">
        <v>2.19</v>
      </c>
      <c r="F83" s="137">
        <f t="shared" si="1"/>
        <v>0</v>
      </c>
      <c r="G83" s="115">
        <v>30000</v>
      </c>
      <c r="H83" s="113"/>
      <c r="I83" s="80" t="s">
        <v>389</v>
      </c>
      <c r="J83" s="113"/>
      <c r="K83" s="151">
        <v>1</v>
      </c>
      <c r="L83" s="139">
        <v>0.8</v>
      </c>
      <c r="M83" s="80" t="s">
        <v>1784</v>
      </c>
    </row>
    <row r="84" spans="1:13" ht="15" customHeight="1">
      <c r="A84" s="76" t="s">
        <v>513</v>
      </c>
      <c r="B84" s="117" t="s">
        <v>47</v>
      </c>
      <c r="C84" s="111"/>
      <c r="D84" s="146">
        <v>1.202</v>
      </c>
      <c r="E84" s="144">
        <v>3.17</v>
      </c>
      <c r="F84" s="137">
        <f t="shared" si="1"/>
        <v>0</v>
      </c>
      <c r="G84" s="115">
        <v>31875.55</v>
      </c>
      <c r="H84" s="113"/>
      <c r="I84" s="80" t="s">
        <v>389</v>
      </c>
      <c r="J84" s="113"/>
      <c r="K84" s="151">
        <v>1</v>
      </c>
      <c r="L84" s="139">
        <v>0.8</v>
      </c>
      <c r="M84" s="80" t="s">
        <v>1784</v>
      </c>
    </row>
    <row r="85" spans="1:13" ht="15" customHeight="1">
      <c r="A85" s="76" t="s">
        <v>514</v>
      </c>
      <c r="B85" s="117" t="s">
        <v>47</v>
      </c>
      <c r="C85" s="111"/>
      <c r="D85" s="146">
        <v>1.5063</v>
      </c>
      <c r="E85" s="144">
        <v>4.3</v>
      </c>
      <c r="F85" s="137">
        <f t="shared" si="1"/>
        <v>0</v>
      </c>
      <c r="G85" s="115">
        <v>43595.6</v>
      </c>
      <c r="H85" s="113"/>
      <c r="I85" s="80" t="s">
        <v>389</v>
      </c>
      <c r="J85" s="113"/>
      <c r="K85" s="151">
        <v>1</v>
      </c>
      <c r="L85" s="139">
        <v>0.8</v>
      </c>
      <c r="M85" s="80" t="s">
        <v>1784</v>
      </c>
    </row>
    <row r="86" spans="1:13" ht="15" customHeight="1">
      <c r="A86" s="76" t="s">
        <v>515</v>
      </c>
      <c r="B86" s="117" t="s">
        <v>47</v>
      </c>
      <c r="C86" s="111"/>
      <c r="D86" s="146">
        <v>2.2831000000000001</v>
      </c>
      <c r="E86" s="144">
        <v>6.14</v>
      </c>
      <c r="F86" s="137">
        <f t="shared" si="1"/>
        <v>0</v>
      </c>
      <c r="G86" s="115">
        <v>61097.24</v>
      </c>
      <c r="H86" s="113"/>
      <c r="I86" s="80" t="s">
        <v>389</v>
      </c>
      <c r="J86" s="113"/>
      <c r="K86" s="151">
        <v>1</v>
      </c>
      <c r="L86" s="139">
        <v>0.8</v>
      </c>
      <c r="M86" s="80" t="s">
        <v>1784</v>
      </c>
    </row>
    <row r="87" spans="1:13" s="74" customFormat="1" ht="15" customHeight="1">
      <c r="A87" s="76" t="s">
        <v>516</v>
      </c>
      <c r="B87" s="117" t="s">
        <v>159</v>
      </c>
      <c r="C87" s="111"/>
      <c r="D87" s="146">
        <v>0.74550000000000005</v>
      </c>
      <c r="E87" s="144">
        <v>4.34</v>
      </c>
      <c r="F87" s="137">
        <f t="shared" si="1"/>
        <v>0</v>
      </c>
      <c r="G87" s="115">
        <v>30000</v>
      </c>
      <c r="H87" s="113"/>
      <c r="I87" s="80" t="s">
        <v>388</v>
      </c>
      <c r="J87" s="113"/>
      <c r="K87" s="151">
        <v>1</v>
      </c>
      <c r="L87" s="139">
        <v>0.8</v>
      </c>
      <c r="M87" s="80" t="s">
        <v>1784</v>
      </c>
    </row>
    <row r="88" spans="1:13" ht="15" customHeight="1">
      <c r="A88" s="76" t="s">
        <v>517</v>
      </c>
      <c r="B88" s="117" t="s">
        <v>159</v>
      </c>
      <c r="C88" s="111"/>
      <c r="D88" s="146">
        <v>1.2090000000000001</v>
      </c>
      <c r="E88" s="144">
        <v>4.34</v>
      </c>
      <c r="F88" s="137">
        <f t="shared" si="1"/>
        <v>0</v>
      </c>
      <c r="G88" s="115">
        <v>35305.21</v>
      </c>
      <c r="H88" s="113"/>
      <c r="I88" s="80" t="s">
        <v>388</v>
      </c>
      <c r="J88" s="113"/>
      <c r="K88" s="151">
        <v>1</v>
      </c>
      <c r="L88" s="139">
        <v>0.8</v>
      </c>
      <c r="M88" s="80" t="s">
        <v>1784</v>
      </c>
    </row>
    <row r="89" spans="1:13" ht="15" customHeight="1">
      <c r="A89" s="76" t="s">
        <v>518</v>
      </c>
      <c r="B89" s="117" t="s">
        <v>159</v>
      </c>
      <c r="C89" s="111"/>
      <c r="D89" s="146">
        <v>1.5043</v>
      </c>
      <c r="E89" s="144">
        <v>5.69</v>
      </c>
      <c r="F89" s="137">
        <f t="shared" si="1"/>
        <v>0</v>
      </c>
      <c r="G89" s="115">
        <v>45460.51</v>
      </c>
      <c r="H89" s="113"/>
      <c r="I89" s="80" t="s">
        <v>388</v>
      </c>
      <c r="J89" s="113"/>
      <c r="K89" s="151">
        <v>1</v>
      </c>
      <c r="L89" s="139">
        <v>0.8</v>
      </c>
      <c r="M89" s="80" t="s">
        <v>1784</v>
      </c>
    </row>
    <row r="90" spans="1:13" ht="15" customHeight="1">
      <c r="A90" s="76" t="s">
        <v>519</v>
      </c>
      <c r="B90" s="117" t="s">
        <v>159</v>
      </c>
      <c r="C90" s="111"/>
      <c r="D90" s="146">
        <v>3.3557000000000001</v>
      </c>
      <c r="E90" s="144">
        <v>7.57</v>
      </c>
      <c r="F90" s="137">
        <f t="shared" si="1"/>
        <v>0</v>
      </c>
      <c r="G90" s="115">
        <v>99178.96</v>
      </c>
      <c r="H90" s="113"/>
      <c r="I90" s="80" t="s">
        <v>388</v>
      </c>
      <c r="J90" s="113"/>
      <c r="K90" s="151">
        <v>1</v>
      </c>
      <c r="L90" s="139">
        <v>0.8</v>
      </c>
      <c r="M90" s="80" t="s">
        <v>1784</v>
      </c>
    </row>
    <row r="91" spans="1:13" s="74" customFormat="1" ht="15" customHeight="1">
      <c r="A91" s="76" t="s">
        <v>520</v>
      </c>
      <c r="B91" s="117" t="s">
        <v>160</v>
      </c>
      <c r="C91" s="111"/>
      <c r="D91" s="146">
        <v>1.1151</v>
      </c>
      <c r="E91" s="144">
        <v>3.42</v>
      </c>
      <c r="F91" s="137">
        <f t="shared" si="1"/>
        <v>0</v>
      </c>
      <c r="G91" s="115">
        <v>31994.49</v>
      </c>
      <c r="H91" s="113"/>
      <c r="I91" s="80" t="s">
        <v>388</v>
      </c>
      <c r="J91" s="113"/>
      <c r="K91" s="151">
        <v>1</v>
      </c>
      <c r="L91" s="139">
        <v>0.8</v>
      </c>
      <c r="M91" s="80" t="s">
        <v>1784</v>
      </c>
    </row>
    <row r="92" spans="1:13" ht="15" customHeight="1">
      <c r="A92" s="76" t="s">
        <v>521</v>
      </c>
      <c r="B92" s="117" t="s">
        <v>160</v>
      </c>
      <c r="C92" s="111"/>
      <c r="D92" s="146">
        <v>1.6439999999999999</v>
      </c>
      <c r="E92" s="144">
        <v>4.8</v>
      </c>
      <c r="F92" s="137">
        <f t="shared" si="1"/>
        <v>0</v>
      </c>
      <c r="G92" s="115">
        <v>41668.18</v>
      </c>
      <c r="H92" s="113"/>
      <c r="I92" s="80" t="s">
        <v>388</v>
      </c>
      <c r="J92" s="113"/>
      <c r="K92" s="151">
        <v>1</v>
      </c>
      <c r="L92" s="139">
        <v>0.8</v>
      </c>
      <c r="M92" s="80" t="s">
        <v>1784</v>
      </c>
    </row>
    <row r="93" spans="1:13" ht="15" customHeight="1">
      <c r="A93" s="76" t="s">
        <v>522</v>
      </c>
      <c r="B93" s="117" t="s">
        <v>160</v>
      </c>
      <c r="C93" s="111"/>
      <c r="D93" s="146">
        <v>2.3180000000000001</v>
      </c>
      <c r="E93" s="144">
        <v>6.84</v>
      </c>
      <c r="F93" s="137">
        <f t="shared" si="1"/>
        <v>0</v>
      </c>
      <c r="G93" s="115">
        <v>74595.58</v>
      </c>
      <c r="H93" s="113"/>
      <c r="I93" s="80" t="s">
        <v>388</v>
      </c>
      <c r="J93" s="113"/>
      <c r="K93" s="151">
        <v>1</v>
      </c>
      <c r="L93" s="139">
        <v>0.8</v>
      </c>
      <c r="M93" s="80" t="s">
        <v>1784</v>
      </c>
    </row>
    <row r="94" spans="1:13" ht="15" customHeight="1">
      <c r="A94" s="76" t="s">
        <v>523</v>
      </c>
      <c r="B94" s="117" t="s">
        <v>160</v>
      </c>
      <c r="C94" s="111"/>
      <c r="D94" s="146">
        <v>4.8914999999999997</v>
      </c>
      <c r="E94" s="144">
        <v>13.78</v>
      </c>
      <c r="F94" s="137">
        <f t="shared" si="1"/>
        <v>0</v>
      </c>
      <c r="G94" s="115">
        <v>108731.32</v>
      </c>
      <c r="H94" s="113"/>
      <c r="I94" s="80" t="s">
        <v>388</v>
      </c>
      <c r="J94" s="113"/>
      <c r="K94" s="151">
        <v>1</v>
      </c>
      <c r="L94" s="139">
        <v>0.8</v>
      </c>
      <c r="M94" s="80" t="s">
        <v>1784</v>
      </c>
    </row>
    <row r="95" spans="1:13" s="74" customFormat="1" ht="15" customHeight="1">
      <c r="A95" s="76" t="s">
        <v>524</v>
      </c>
      <c r="B95" s="117" t="s">
        <v>48</v>
      </c>
      <c r="C95" s="111"/>
      <c r="D95" s="146">
        <v>0.89770000000000005</v>
      </c>
      <c r="E95" s="144">
        <v>2.21</v>
      </c>
      <c r="F95" s="137">
        <f t="shared" si="1"/>
        <v>0</v>
      </c>
      <c r="G95" s="115">
        <v>30000</v>
      </c>
      <c r="H95" s="113"/>
      <c r="I95" s="80" t="s">
        <v>388</v>
      </c>
      <c r="J95" s="113"/>
      <c r="K95" s="151">
        <v>1</v>
      </c>
      <c r="L95" s="139">
        <v>0.8</v>
      </c>
      <c r="M95" s="80" t="s">
        <v>1784</v>
      </c>
    </row>
    <row r="96" spans="1:13" ht="15" customHeight="1">
      <c r="A96" s="76" t="s">
        <v>525</v>
      </c>
      <c r="B96" s="117" t="s">
        <v>48</v>
      </c>
      <c r="C96" s="111"/>
      <c r="D96" s="146">
        <v>1.1612</v>
      </c>
      <c r="E96" s="144">
        <v>3.77</v>
      </c>
      <c r="F96" s="137">
        <f t="shared" si="1"/>
        <v>0</v>
      </c>
      <c r="G96" s="115">
        <v>35880.199999999997</v>
      </c>
      <c r="H96" s="113"/>
      <c r="I96" s="80" t="s">
        <v>388</v>
      </c>
      <c r="J96" s="113"/>
      <c r="K96" s="151">
        <v>1</v>
      </c>
      <c r="L96" s="139">
        <v>0.8</v>
      </c>
      <c r="M96" s="80" t="s">
        <v>1784</v>
      </c>
    </row>
    <row r="97" spans="1:13" ht="15" customHeight="1">
      <c r="A97" s="76" t="s">
        <v>526</v>
      </c>
      <c r="B97" s="117" t="s">
        <v>48</v>
      </c>
      <c r="C97" s="111"/>
      <c r="D97" s="146">
        <v>2.1669999999999998</v>
      </c>
      <c r="E97" s="144">
        <v>5.14</v>
      </c>
      <c r="F97" s="137">
        <f t="shared" si="1"/>
        <v>0</v>
      </c>
      <c r="G97" s="115">
        <v>65516.15</v>
      </c>
      <c r="H97" s="113"/>
      <c r="I97" s="80" t="s">
        <v>388</v>
      </c>
      <c r="J97" s="113"/>
      <c r="K97" s="151">
        <v>1</v>
      </c>
      <c r="L97" s="139">
        <v>0.8</v>
      </c>
      <c r="M97" s="80" t="s">
        <v>1784</v>
      </c>
    </row>
    <row r="98" spans="1:13" ht="15" customHeight="1">
      <c r="A98" s="76" t="s">
        <v>527</v>
      </c>
      <c r="B98" s="117" t="s">
        <v>48</v>
      </c>
      <c r="C98" s="111"/>
      <c r="D98" s="146">
        <v>7.0407000000000002</v>
      </c>
      <c r="E98" s="144">
        <v>13.75</v>
      </c>
      <c r="F98" s="137">
        <f t="shared" si="1"/>
        <v>0</v>
      </c>
      <c r="G98" s="115">
        <v>182630.48</v>
      </c>
      <c r="H98" s="113"/>
      <c r="I98" s="80" t="s">
        <v>388</v>
      </c>
      <c r="J98" s="113"/>
      <c r="K98" s="151">
        <v>1</v>
      </c>
      <c r="L98" s="139">
        <v>0.8</v>
      </c>
      <c r="M98" s="80" t="s">
        <v>1784</v>
      </c>
    </row>
    <row r="99" spans="1:13" s="74" customFormat="1" ht="15" customHeight="1">
      <c r="A99" s="76" t="s">
        <v>528</v>
      </c>
      <c r="B99" s="117" t="s">
        <v>161</v>
      </c>
      <c r="C99" s="111"/>
      <c r="D99" s="146">
        <v>0.58489999999999998</v>
      </c>
      <c r="E99" s="144">
        <v>1.99</v>
      </c>
      <c r="F99" s="137">
        <f t="shared" si="1"/>
        <v>0</v>
      </c>
      <c r="G99" s="115">
        <v>30000</v>
      </c>
      <c r="H99" s="113"/>
      <c r="I99" s="80" t="s">
        <v>388</v>
      </c>
      <c r="J99" s="113"/>
      <c r="K99" s="151">
        <v>1</v>
      </c>
      <c r="L99" s="139">
        <v>0.8</v>
      </c>
      <c r="M99" s="80" t="s">
        <v>1784</v>
      </c>
    </row>
    <row r="100" spans="1:13" ht="15" customHeight="1">
      <c r="A100" s="76" t="s">
        <v>529</v>
      </c>
      <c r="B100" s="117" t="s">
        <v>161</v>
      </c>
      <c r="C100" s="111"/>
      <c r="D100" s="146">
        <v>0.90049999999999997</v>
      </c>
      <c r="E100" s="144">
        <v>2.75</v>
      </c>
      <c r="F100" s="137">
        <f t="shared" si="1"/>
        <v>0</v>
      </c>
      <c r="G100" s="115">
        <v>30000</v>
      </c>
      <c r="H100" s="113"/>
      <c r="I100" s="80" t="s">
        <v>388</v>
      </c>
      <c r="J100" s="113"/>
      <c r="K100" s="151">
        <v>1</v>
      </c>
      <c r="L100" s="139">
        <v>0.8</v>
      </c>
      <c r="M100" s="80" t="s">
        <v>1784</v>
      </c>
    </row>
    <row r="101" spans="1:13" ht="15" customHeight="1">
      <c r="A101" s="76" t="s">
        <v>530</v>
      </c>
      <c r="B101" s="117" t="s">
        <v>161</v>
      </c>
      <c r="C101" s="111"/>
      <c r="D101" s="146">
        <v>1.5489999999999999</v>
      </c>
      <c r="E101" s="144">
        <v>4.97</v>
      </c>
      <c r="F101" s="137">
        <f t="shared" si="1"/>
        <v>0</v>
      </c>
      <c r="G101" s="115">
        <v>42179.9</v>
      </c>
      <c r="H101" s="113"/>
      <c r="I101" s="80" t="s">
        <v>388</v>
      </c>
      <c r="J101" s="113"/>
      <c r="K101" s="151">
        <v>1</v>
      </c>
      <c r="L101" s="139">
        <v>0.8</v>
      </c>
      <c r="M101" s="80" t="s">
        <v>1784</v>
      </c>
    </row>
    <row r="102" spans="1:13" ht="15" customHeight="1">
      <c r="A102" s="76" t="s">
        <v>531</v>
      </c>
      <c r="B102" s="117" t="s">
        <v>161</v>
      </c>
      <c r="C102" s="111"/>
      <c r="D102" s="146">
        <v>3.2555000000000001</v>
      </c>
      <c r="E102" s="144">
        <v>8.23</v>
      </c>
      <c r="F102" s="137">
        <f t="shared" si="1"/>
        <v>0</v>
      </c>
      <c r="G102" s="115">
        <v>91812.26</v>
      </c>
      <c r="H102" s="113"/>
      <c r="I102" s="80" t="s">
        <v>388</v>
      </c>
      <c r="J102" s="113"/>
      <c r="K102" s="151">
        <v>1</v>
      </c>
      <c r="L102" s="139">
        <v>0.8</v>
      </c>
      <c r="M102" s="80" t="s">
        <v>1784</v>
      </c>
    </row>
    <row r="103" spans="1:13" s="74" customFormat="1" ht="15" customHeight="1">
      <c r="A103" s="76" t="s">
        <v>532</v>
      </c>
      <c r="B103" s="117" t="s">
        <v>162</v>
      </c>
      <c r="C103" s="111"/>
      <c r="D103" s="146">
        <v>0.89459999999999995</v>
      </c>
      <c r="E103" s="144">
        <v>1.81</v>
      </c>
      <c r="F103" s="137">
        <f t="shared" si="1"/>
        <v>0</v>
      </c>
      <c r="G103" s="115">
        <v>30000</v>
      </c>
      <c r="H103" s="113"/>
      <c r="I103" s="80" t="s">
        <v>388</v>
      </c>
      <c r="J103" s="113"/>
      <c r="K103" s="151">
        <v>1</v>
      </c>
      <c r="L103" s="139">
        <v>0.8</v>
      </c>
      <c r="M103" s="80" t="s">
        <v>1784</v>
      </c>
    </row>
    <row r="104" spans="1:13" ht="15" customHeight="1">
      <c r="A104" s="76" t="s">
        <v>533</v>
      </c>
      <c r="B104" s="117" t="s">
        <v>162</v>
      </c>
      <c r="C104" s="111"/>
      <c r="D104" s="146">
        <v>1.0761000000000001</v>
      </c>
      <c r="E104" s="144">
        <v>2.25</v>
      </c>
      <c r="F104" s="137">
        <f t="shared" si="1"/>
        <v>0</v>
      </c>
      <c r="G104" s="115">
        <v>30000</v>
      </c>
      <c r="H104" s="113"/>
      <c r="I104" s="80" t="s">
        <v>388</v>
      </c>
      <c r="J104" s="113"/>
      <c r="K104" s="151">
        <v>1</v>
      </c>
      <c r="L104" s="139">
        <v>0.8</v>
      </c>
      <c r="M104" s="80" t="s">
        <v>1784</v>
      </c>
    </row>
    <row r="105" spans="1:13" ht="15" customHeight="1">
      <c r="A105" s="76" t="s">
        <v>534</v>
      </c>
      <c r="B105" s="117" t="s">
        <v>162</v>
      </c>
      <c r="C105" s="111"/>
      <c r="D105" s="146">
        <v>1.4135</v>
      </c>
      <c r="E105" s="144">
        <v>3.45</v>
      </c>
      <c r="F105" s="137">
        <f t="shared" si="1"/>
        <v>0</v>
      </c>
      <c r="G105" s="115">
        <v>35148.230000000003</v>
      </c>
      <c r="H105" s="113"/>
      <c r="I105" s="80" t="s">
        <v>388</v>
      </c>
      <c r="J105" s="113"/>
      <c r="K105" s="151">
        <v>1</v>
      </c>
      <c r="L105" s="139">
        <v>0.8</v>
      </c>
      <c r="M105" s="80" t="s">
        <v>1784</v>
      </c>
    </row>
    <row r="106" spans="1:13" ht="15" customHeight="1">
      <c r="A106" s="76" t="s">
        <v>535</v>
      </c>
      <c r="B106" s="117" t="s">
        <v>162</v>
      </c>
      <c r="C106" s="111"/>
      <c r="D106" s="146">
        <v>2.4929000000000001</v>
      </c>
      <c r="E106" s="144">
        <v>6.59</v>
      </c>
      <c r="F106" s="137">
        <f t="shared" si="1"/>
        <v>0</v>
      </c>
      <c r="G106" s="115">
        <v>55643.48</v>
      </c>
      <c r="H106" s="113"/>
      <c r="I106" s="80" t="s">
        <v>388</v>
      </c>
      <c r="J106" s="113"/>
      <c r="K106" s="151">
        <v>1</v>
      </c>
      <c r="L106" s="139">
        <v>0.8</v>
      </c>
      <c r="M106" s="80" t="s">
        <v>1784</v>
      </c>
    </row>
    <row r="107" spans="1:13" s="74" customFormat="1" ht="15" customHeight="1">
      <c r="A107" s="76" t="s">
        <v>536</v>
      </c>
      <c r="B107" s="117" t="s">
        <v>49</v>
      </c>
      <c r="C107" s="111"/>
      <c r="D107" s="146">
        <v>0.40310000000000001</v>
      </c>
      <c r="E107" s="144">
        <v>1.4</v>
      </c>
      <c r="F107" s="137">
        <f t="shared" si="1"/>
        <v>0</v>
      </c>
      <c r="G107" s="115">
        <v>30000</v>
      </c>
      <c r="H107" s="113"/>
      <c r="I107" s="80" t="s">
        <v>388</v>
      </c>
      <c r="J107" s="113"/>
      <c r="K107" s="151">
        <v>1</v>
      </c>
      <c r="L107" s="139">
        <v>0.8</v>
      </c>
      <c r="M107" s="80" t="s">
        <v>1784</v>
      </c>
    </row>
    <row r="108" spans="1:13" ht="15" customHeight="1">
      <c r="A108" s="76" t="s">
        <v>537</v>
      </c>
      <c r="B108" s="117" t="s">
        <v>49</v>
      </c>
      <c r="C108" s="111"/>
      <c r="D108" s="146">
        <v>0.59309999999999996</v>
      </c>
      <c r="E108" s="144">
        <v>1.84</v>
      </c>
      <c r="F108" s="137">
        <f t="shared" si="1"/>
        <v>0</v>
      </c>
      <c r="G108" s="115">
        <v>30000</v>
      </c>
      <c r="H108" s="113"/>
      <c r="I108" s="80" t="s">
        <v>388</v>
      </c>
      <c r="J108" s="113"/>
      <c r="K108" s="151">
        <v>1</v>
      </c>
      <c r="L108" s="139">
        <v>0.8</v>
      </c>
      <c r="M108" s="80" t="s">
        <v>1784</v>
      </c>
    </row>
    <row r="109" spans="1:13" ht="15" customHeight="1">
      <c r="A109" s="76" t="s">
        <v>538</v>
      </c>
      <c r="B109" s="117" t="s">
        <v>49</v>
      </c>
      <c r="C109" s="111"/>
      <c r="D109" s="146">
        <v>1.0506</v>
      </c>
      <c r="E109" s="144">
        <v>2.67</v>
      </c>
      <c r="F109" s="137">
        <f t="shared" si="1"/>
        <v>0</v>
      </c>
      <c r="G109" s="115">
        <v>30000</v>
      </c>
      <c r="H109" s="113"/>
      <c r="I109" s="80" t="s">
        <v>388</v>
      </c>
      <c r="J109" s="113"/>
      <c r="K109" s="151">
        <v>1</v>
      </c>
      <c r="L109" s="139">
        <v>0.8</v>
      </c>
      <c r="M109" s="80" t="s">
        <v>1784</v>
      </c>
    </row>
    <row r="110" spans="1:13" ht="15" customHeight="1">
      <c r="A110" s="76" t="s">
        <v>539</v>
      </c>
      <c r="B110" s="117" t="s">
        <v>49</v>
      </c>
      <c r="C110" s="111"/>
      <c r="D110" s="146">
        <v>1.8706</v>
      </c>
      <c r="E110" s="144">
        <v>4.96</v>
      </c>
      <c r="F110" s="137">
        <f t="shared" si="1"/>
        <v>0</v>
      </c>
      <c r="G110" s="115">
        <v>41870.21</v>
      </c>
      <c r="H110" s="113"/>
      <c r="I110" s="80" t="s">
        <v>388</v>
      </c>
      <c r="J110" s="113"/>
      <c r="K110" s="151">
        <v>1</v>
      </c>
      <c r="L110" s="139">
        <v>0.8</v>
      </c>
      <c r="M110" s="80" t="s">
        <v>1784</v>
      </c>
    </row>
    <row r="111" spans="1:13" s="74" customFormat="1" ht="15" customHeight="1">
      <c r="A111" s="76" t="s">
        <v>540</v>
      </c>
      <c r="B111" s="117" t="s">
        <v>163</v>
      </c>
      <c r="C111" s="111"/>
      <c r="D111" s="146">
        <v>0.55069999999999997</v>
      </c>
      <c r="E111" s="144">
        <v>2.13</v>
      </c>
      <c r="F111" s="137">
        <f t="shared" si="1"/>
        <v>0</v>
      </c>
      <c r="G111" s="115">
        <v>30000</v>
      </c>
      <c r="H111" s="113"/>
      <c r="I111" s="80" t="s">
        <v>388</v>
      </c>
      <c r="J111" s="113"/>
      <c r="K111" s="151">
        <v>1</v>
      </c>
      <c r="L111" s="139">
        <v>0.8</v>
      </c>
      <c r="M111" s="80" t="s">
        <v>1784</v>
      </c>
    </row>
    <row r="112" spans="1:13" ht="15" customHeight="1">
      <c r="A112" s="76" t="s">
        <v>541</v>
      </c>
      <c r="B112" s="117" t="s">
        <v>163</v>
      </c>
      <c r="C112" s="111"/>
      <c r="D112" s="146">
        <v>0.62429999999999997</v>
      </c>
      <c r="E112" s="144">
        <v>2.44</v>
      </c>
      <c r="F112" s="137">
        <f t="shared" si="1"/>
        <v>0</v>
      </c>
      <c r="G112" s="115">
        <v>30000</v>
      </c>
      <c r="H112" s="113"/>
      <c r="I112" s="80" t="s">
        <v>388</v>
      </c>
      <c r="J112" s="113"/>
      <c r="K112" s="151">
        <v>1</v>
      </c>
      <c r="L112" s="139">
        <v>0.8</v>
      </c>
      <c r="M112" s="80" t="s">
        <v>1784</v>
      </c>
    </row>
    <row r="113" spans="1:13" ht="15" customHeight="1">
      <c r="A113" s="76" t="s">
        <v>542</v>
      </c>
      <c r="B113" s="117" t="s">
        <v>163</v>
      </c>
      <c r="C113" s="111"/>
      <c r="D113" s="146">
        <v>1.1936</v>
      </c>
      <c r="E113" s="144">
        <v>4.3</v>
      </c>
      <c r="F113" s="137">
        <f t="shared" si="1"/>
        <v>0</v>
      </c>
      <c r="G113" s="115">
        <v>36602.17</v>
      </c>
      <c r="H113" s="113"/>
      <c r="I113" s="80" t="s">
        <v>388</v>
      </c>
      <c r="J113" s="113"/>
      <c r="K113" s="151">
        <v>1</v>
      </c>
      <c r="L113" s="139">
        <v>0.8</v>
      </c>
      <c r="M113" s="80" t="s">
        <v>1784</v>
      </c>
    </row>
    <row r="114" spans="1:13" ht="15" customHeight="1">
      <c r="A114" s="76" t="s">
        <v>543</v>
      </c>
      <c r="B114" s="117" t="s">
        <v>163</v>
      </c>
      <c r="C114" s="111"/>
      <c r="D114" s="146">
        <v>2.0605000000000002</v>
      </c>
      <c r="E114" s="144">
        <v>8.1300000000000008</v>
      </c>
      <c r="F114" s="137">
        <f t="shared" si="1"/>
        <v>0</v>
      </c>
      <c r="G114" s="115">
        <v>45922.55</v>
      </c>
      <c r="H114" s="113"/>
      <c r="I114" s="80" t="s">
        <v>388</v>
      </c>
      <c r="J114" s="113"/>
      <c r="K114" s="151">
        <v>1</v>
      </c>
      <c r="L114" s="139">
        <v>0.8</v>
      </c>
      <c r="M114" s="80" t="s">
        <v>1784</v>
      </c>
    </row>
    <row r="115" spans="1:13" s="74" customFormat="1" ht="15" customHeight="1">
      <c r="A115" s="76" t="s">
        <v>544</v>
      </c>
      <c r="B115" s="117" t="s">
        <v>164</v>
      </c>
      <c r="C115" s="111"/>
      <c r="D115" s="146">
        <v>1.1969000000000001</v>
      </c>
      <c r="E115" s="144">
        <v>5.77</v>
      </c>
      <c r="F115" s="137">
        <f t="shared" si="1"/>
        <v>0</v>
      </c>
      <c r="G115" s="115">
        <v>30000</v>
      </c>
      <c r="H115" s="113"/>
      <c r="I115" s="80" t="s">
        <v>1845</v>
      </c>
      <c r="J115" s="113"/>
      <c r="K115" s="80">
        <v>1.31</v>
      </c>
      <c r="L115" s="139">
        <v>0.8</v>
      </c>
      <c r="M115" s="80" t="s">
        <v>1784</v>
      </c>
    </row>
    <row r="116" spans="1:13" ht="15" customHeight="1">
      <c r="A116" s="76" t="s">
        <v>545</v>
      </c>
      <c r="B116" s="117" t="s">
        <v>164</v>
      </c>
      <c r="C116" s="111"/>
      <c r="D116" s="146">
        <v>1.4933000000000001</v>
      </c>
      <c r="E116" s="144">
        <v>5.77</v>
      </c>
      <c r="F116" s="137">
        <f t="shared" si="1"/>
        <v>0</v>
      </c>
      <c r="G116" s="115">
        <v>39869.699999999997</v>
      </c>
      <c r="H116" s="113"/>
      <c r="I116" s="80" t="s">
        <v>1845</v>
      </c>
      <c r="J116" s="113"/>
      <c r="K116" s="80">
        <v>1.31</v>
      </c>
      <c r="L116" s="139">
        <v>0.8</v>
      </c>
      <c r="M116" s="80" t="s">
        <v>1784</v>
      </c>
    </row>
    <row r="117" spans="1:13" ht="15" customHeight="1">
      <c r="A117" s="76" t="s">
        <v>546</v>
      </c>
      <c r="B117" s="117" t="s">
        <v>164</v>
      </c>
      <c r="C117" s="111"/>
      <c r="D117" s="146">
        <v>2.2305999999999999</v>
      </c>
      <c r="E117" s="144">
        <v>6.82</v>
      </c>
      <c r="F117" s="137">
        <f t="shared" si="1"/>
        <v>0</v>
      </c>
      <c r="G117" s="115">
        <v>51116.17</v>
      </c>
      <c r="H117" s="113"/>
      <c r="I117" s="80" t="s">
        <v>1845</v>
      </c>
      <c r="J117" s="113"/>
      <c r="K117" s="80">
        <v>1.31</v>
      </c>
      <c r="L117" s="139">
        <v>0.8</v>
      </c>
      <c r="M117" s="80" t="s">
        <v>1784</v>
      </c>
    </row>
    <row r="118" spans="1:13" ht="15" customHeight="1">
      <c r="A118" s="76" t="s">
        <v>547</v>
      </c>
      <c r="B118" s="117" t="s">
        <v>164</v>
      </c>
      <c r="C118" s="111"/>
      <c r="D118" s="146">
        <v>3.8488000000000002</v>
      </c>
      <c r="E118" s="144">
        <v>12.99</v>
      </c>
      <c r="F118" s="137">
        <f t="shared" si="1"/>
        <v>0</v>
      </c>
      <c r="G118" s="115">
        <v>85653.64</v>
      </c>
      <c r="H118" s="113"/>
      <c r="I118" s="80" t="s">
        <v>1845</v>
      </c>
      <c r="J118" s="113"/>
      <c r="K118" s="80">
        <v>1.31</v>
      </c>
      <c r="L118" s="139">
        <v>0.8</v>
      </c>
      <c r="M118" s="80" t="s">
        <v>1784</v>
      </c>
    </row>
    <row r="119" spans="1:13" s="74" customFormat="1" ht="15" customHeight="1">
      <c r="A119" s="76" t="s">
        <v>548</v>
      </c>
      <c r="B119" s="117" t="s">
        <v>165</v>
      </c>
      <c r="C119" s="111"/>
      <c r="D119" s="146">
        <v>0.89970000000000006</v>
      </c>
      <c r="E119" s="144">
        <v>2.52</v>
      </c>
      <c r="F119" s="137">
        <f t="shared" si="1"/>
        <v>0</v>
      </c>
      <c r="G119" s="115">
        <v>30000</v>
      </c>
      <c r="H119" s="113"/>
      <c r="I119" s="80" t="s">
        <v>1845</v>
      </c>
      <c r="J119" s="113"/>
      <c r="K119" s="80">
        <v>1.31</v>
      </c>
      <c r="L119" s="139">
        <v>0.8</v>
      </c>
      <c r="M119" s="80" t="s">
        <v>1784</v>
      </c>
    </row>
    <row r="120" spans="1:13" ht="15" customHeight="1">
      <c r="A120" s="76" t="s">
        <v>549</v>
      </c>
      <c r="B120" s="117" t="s">
        <v>165</v>
      </c>
      <c r="C120" s="111"/>
      <c r="D120" s="146">
        <v>1.5354000000000001</v>
      </c>
      <c r="E120" s="144">
        <v>4.51</v>
      </c>
      <c r="F120" s="137">
        <f t="shared" si="1"/>
        <v>0</v>
      </c>
      <c r="G120" s="115">
        <v>38932.18</v>
      </c>
      <c r="H120" s="113"/>
      <c r="I120" s="80" t="s">
        <v>1845</v>
      </c>
      <c r="J120" s="113"/>
      <c r="K120" s="80">
        <v>1.31</v>
      </c>
      <c r="L120" s="139">
        <v>0.8</v>
      </c>
      <c r="M120" s="80" t="s">
        <v>1784</v>
      </c>
    </row>
    <row r="121" spans="1:13" ht="15" customHeight="1">
      <c r="A121" s="76" t="s">
        <v>550</v>
      </c>
      <c r="B121" s="117" t="s">
        <v>165</v>
      </c>
      <c r="C121" s="111"/>
      <c r="D121" s="146">
        <v>2.3856999999999999</v>
      </c>
      <c r="E121" s="144">
        <v>6.73</v>
      </c>
      <c r="F121" s="137">
        <f t="shared" si="1"/>
        <v>0</v>
      </c>
      <c r="G121" s="115">
        <v>57147</v>
      </c>
      <c r="H121" s="113"/>
      <c r="I121" s="80" t="s">
        <v>1845</v>
      </c>
      <c r="J121" s="113"/>
      <c r="K121" s="80">
        <v>1.31</v>
      </c>
      <c r="L121" s="139">
        <v>0.8</v>
      </c>
      <c r="M121" s="80" t="s">
        <v>1784</v>
      </c>
    </row>
    <row r="122" spans="1:13" ht="15" customHeight="1">
      <c r="A122" s="76" t="s">
        <v>551</v>
      </c>
      <c r="B122" s="117" t="s">
        <v>165</v>
      </c>
      <c r="C122" s="111"/>
      <c r="D122" s="146">
        <v>5.3636999999999997</v>
      </c>
      <c r="E122" s="144">
        <v>11.26</v>
      </c>
      <c r="F122" s="137">
        <f t="shared" si="1"/>
        <v>0</v>
      </c>
      <c r="G122" s="115">
        <v>135866.84</v>
      </c>
      <c r="H122" s="113"/>
      <c r="I122" s="80" t="s">
        <v>1845</v>
      </c>
      <c r="J122" s="113"/>
      <c r="K122" s="80">
        <v>1.31</v>
      </c>
      <c r="L122" s="139">
        <v>0.8</v>
      </c>
      <c r="M122" s="80" t="s">
        <v>1784</v>
      </c>
    </row>
    <row r="123" spans="1:13" s="74" customFormat="1" ht="15" customHeight="1">
      <c r="A123" s="76" t="s">
        <v>552</v>
      </c>
      <c r="B123" s="117" t="s">
        <v>50</v>
      </c>
      <c r="C123" s="111"/>
      <c r="D123" s="146">
        <v>0.37090000000000001</v>
      </c>
      <c r="E123" s="144">
        <v>1.76</v>
      </c>
      <c r="F123" s="137">
        <f t="shared" si="1"/>
        <v>0</v>
      </c>
      <c r="G123" s="115">
        <v>30000</v>
      </c>
      <c r="H123" s="113"/>
      <c r="I123" s="80" t="s">
        <v>1845</v>
      </c>
      <c r="J123" s="113"/>
      <c r="K123" s="80">
        <v>1.31</v>
      </c>
      <c r="L123" s="139">
        <v>0.8</v>
      </c>
      <c r="M123" s="80" t="s">
        <v>1784</v>
      </c>
    </row>
    <row r="124" spans="1:13" ht="15" customHeight="1">
      <c r="A124" s="76" t="s">
        <v>553</v>
      </c>
      <c r="B124" s="117" t="s">
        <v>50</v>
      </c>
      <c r="C124" s="111"/>
      <c r="D124" s="146">
        <v>1.0129999999999999</v>
      </c>
      <c r="E124" s="144">
        <v>3.52</v>
      </c>
      <c r="F124" s="137">
        <f t="shared" si="1"/>
        <v>0</v>
      </c>
      <c r="G124" s="115">
        <v>30000</v>
      </c>
      <c r="H124" s="113"/>
      <c r="I124" s="80" t="s">
        <v>1845</v>
      </c>
      <c r="J124" s="113"/>
      <c r="K124" s="80">
        <v>1.31</v>
      </c>
      <c r="L124" s="139">
        <v>0.8</v>
      </c>
      <c r="M124" s="80" t="s">
        <v>1784</v>
      </c>
    </row>
    <row r="125" spans="1:13" ht="15" customHeight="1">
      <c r="A125" s="76" t="s">
        <v>554</v>
      </c>
      <c r="B125" s="117" t="s">
        <v>50</v>
      </c>
      <c r="C125" s="111"/>
      <c r="D125" s="146">
        <v>1.4624999999999999</v>
      </c>
      <c r="E125" s="144">
        <v>4.2</v>
      </c>
      <c r="F125" s="137">
        <f t="shared" si="1"/>
        <v>0</v>
      </c>
      <c r="G125" s="115">
        <v>30000</v>
      </c>
      <c r="H125" s="113"/>
      <c r="I125" s="80" t="s">
        <v>1845</v>
      </c>
      <c r="J125" s="113"/>
      <c r="K125" s="80">
        <v>1.31</v>
      </c>
      <c r="L125" s="139">
        <v>0.8</v>
      </c>
      <c r="M125" s="80" t="s">
        <v>1784</v>
      </c>
    </row>
    <row r="126" spans="1:13" ht="15" customHeight="1">
      <c r="A126" s="76" t="s">
        <v>555</v>
      </c>
      <c r="B126" s="117" t="s">
        <v>50</v>
      </c>
      <c r="C126" s="111"/>
      <c r="D126" s="146">
        <v>2.726</v>
      </c>
      <c r="E126" s="144">
        <v>9.3000000000000007</v>
      </c>
      <c r="F126" s="137">
        <f t="shared" si="1"/>
        <v>0</v>
      </c>
      <c r="G126" s="115">
        <v>60802.73</v>
      </c>
      <c r="H126" s="113"/>
      <c r="I126" s="80" t="s">
        <v>1845</v>
      </c>
      <c r="J126" s="113"/>
      <c r="K126" s="80">
        <v>1.31</v>
      </c>
      <c r="L126" s="139">
        <v>0.8</v>
      </c>
      <c r="M126" s="80" t="s">
        <v>1784</v>
      </c>
    </row>
    <row r="127" spans="1:13" s="74" customFormat="1" ht="15" customHeight="1">
      <c r="A127" s="76" t="s">
        <v>556</v>
      </c>
      <c r="B127" s="117" t="s">
        <v>51</v>
      </c>
      <c r="C127" s="111"/>
      <c r="D127" s="146">
        <v>0.62380000000000002</v>
      </c>
      <c r="E127" s="144">
        <v>1.9</v>
      </c>
      <c r="F127" s="137">
        <f t="shared" si="1"/>
        <v>0</v>
      </c>
      <c r="G127" s="115">
        <v>30000</v>
      </c>
      <c r="H127" s="113"/>
      <c r="I127" s="80" t="s">
        <v>388</v>
      </c>
      <c r="J127" s="113"/>
      <c r="K127" s="151">
        <v>1</v>
      </c>
      <c r="L127" s="139">
        <v>0.8</v>
      </c>
      <c r="M127" s="80" t="s">
        <v>1784</v>
      </c>
    </row>
    <row r="128" spans="1:13" ht="15" customHeight="1">
      <c r="A128" s="76" t="s">
        <v>557</v>
      </c>
      <c r="B128" s="117" t="s">
        <v>51</v>
      </c>
      <c r="C128" s="111"/>
      <c r="D128" s="146">
        <v>0.75239999999999996</v>
      </c>
      <c r="E128" s="144">
        <v>2.61</v>
      </c>
      <c r="F128" s="137">
        <f t="shared" si="1"/>
        <v>0</v>
      </c>
      <c r="G128" s="115">
        <v>30000</v>
      </c>
      <c r="H128" s="113"/>
      <c r="I128" s="80" t="s">
        <v>388</v>
      </c>
      <c r="J128" s="113"/>
      <c r="K128" s="151">
        <v>1</v>
      </c>
      <c r="L128" s="139">
        <v>0.8</v>
      </c>
      <c r="M128" s="80" t="s">
        <v>1784</v>
      </c>
    </row>
    <row r="129" spans="1:13" ht="15" customHeight="1">
      <c r="A129" s="76" t="s">
        <v>558</v>
      </c>
      <c r="B129" s="117" t="s">
        <v>51</v>
      </c>
      <c r="C129" s="111"/>
      <c r="D129" s="146">
        <v>1.2434000000000001</v>
      </c>
      <c r="E129" s="144">
        <v>3.96</v>
      </c>
      <c r="F129" s="137">
        <f t="shared" si="1"/>
        <v>0</v>
      </c>
      <c r="G129" s="115">
        <v>35660.15</v>
      </c>
      <c r="H129" s="113"/>
      <c r="I129" s="80" t="s">
        <v>388</v>
      </c>
      <c r="J129" s="113"/>
      <c r="K129" s="151">
        <v>1</v>
      </c>
      <c r="L129" s="139">
        <v>0.8</v>
      </c>
      <c r="M129" s="80" t="s">
        <v>1784</v>
      </c>
    </row>
    <row r="130" spans="1:13" ht="15" customHeight="1">
      <c r="A130" s="76" t="s">
        <v>559</v>
      </c>
      <c r="B130" s="117" t="s">
        <v>51</v>
      </c>
      <c r="C130" s="111"/>
      <c r="D130" s="146">
        <v>2.3548</v>
      </c>
      <c r="E130" s="144">
        <v>6.59</v>
      </c>
      <c r="F130" s="137">
        <f t="shared" si="1"/>
        <v>0</v>
      </c>
      <c r="G130" s="115">
        <v>69251.08</v>
      </c>
      <c r="H130" s="113"/>
      <c r="I130" s="80" t="s">
        <v>388</v>
      </c>
      <c r="J130" s="113"/>
      <c r="K130" s="151">
        <v>1</v>
      </c>
      <c r="L130" s="139">
        <v>0.8</v>
      </c>
      <c r="M130" s="80" t="s">
        <v>1784</v>
      </c>
    </row>
    <row r="131" spans="1:13" s="74" customFormat="1" ht="15" customHeight="1">
      <c r="A131" s="76" t="s">
        <v>560</v>
      </c>
      <c r="B131" s="117" t="s">
        <v>52</v>
      </c>
      <c r="C131" s="111"/>
      <c r="D131" s="146">
        <v>0.4572</v>
      </c>
      <c r="E131" s="144">
        <v>1.72</v>
      </c>
      <c r="F131" s="137">
        <f t="shared" si="1"/>
        <v>0</v>
      </c>
      <c r="G131" s="115">
        <v>30000</v>
      </c>
      <c r="H131" s="113"/>
      <c r="I131" s="80" t="s">
        <v>388</v>
      </c>
      <c r="J131" s="113"/>
      <c r="K131" s="151">
        <v>1</v>
      </c>
      <c r="L131" s="139">
        <v>0.8</v>
      </c>
      <c r="M131" s="80" t="s">
        <v>1784</v>
      </c>
    </row>
    <row r="132" spans="1:13" ht="15" customHeight="1">
      <c r="A132" s="76" t="s">
        <v>561</v>
      </c>
      <c r="B132" s="117" t="s">
        <v>52</v>
      </c>
      <c r="C132" s="111"/>
      <c r="D132" s="146">
        <v>0.60089999999999999</v>
      </c>
      <c r="E132" s="144">
        <v>2.04</v>
      </c>
      <c r="F132" s="137">
        <f t="shared" si="1"/>
        <v>0</v>
      </c>
      <c r="G132" s="115">
        <v>30000</v>
      </c>
      <c r="H132" s="113"/>
      <c r="I132" s="80" t="s">
        <v>388</v>
      </c>
      <c r="J132" s="113"/>
      <c r="K132" s="151">
        <v>1</v>
      </c>
      <c r="L132" s="139">
        <v>0.8</v>
      </c>
      <c r="M132" s="80" t="s">
        <v>1784</v>
      </c>
    </row>
    <row r="133" spans="1:13" ht="15" customHeight="1">
      <c r="A133" s="76" t="s">
        <v>562</v>
      </c>
      <c r="B133" s="117" t="s">
        <v>52</v>
      </c>
      <c r="C133" s="111"/>
      <c r="D133" s="146">
        <v>1.0304</v>
      </c>
      <c r="E133" s="144">
        <v>2.92</v>
      </c>
      <c r="F133" s="137">
        <f t="shared" si="1"/>
        <v>0</v>
      </c>
      <c r="G133" s="115">
        <v>35436.080000000002</v>
      </c>
      <c r="H133" s="113"/>
      <c r="I133" s="80" t="s">
        <v>388</v>
      </c>
      <c r="J133" s="113"/>
      <c r="K133" s="151">
        <v>1</v>
      </c>
      <c r="L133" s="139">
        <v>0.8</v>
      </c>
      <c r="M133" s="80" t="s">
        <v>1784</v>
      </c>
    </row>
    <row r="134" spans="1:13" ht="15" customHeight="1">
      <c r="A134" s="76" t="s">
        <v>563</v>
      </c>
      <c r="B134" s="117" t="s">
        <v>52</v>
      </c>
      <c r="C134" s="111"/>
      <c r="D134" s="146">
        <v>3.1812</v>
      </c>
      <c r="E134" s="144">
        <v>6.02</v>
      </c>
      <c r="F134" s="137">
        <f t="shared" si="1"/>
        <v>0</v>
      </c>
      <c r="G134" s="115">
        <v>182207.79</v>
      </c>
      <c r="H134" s="113"/>
      <c r="I134" s="80" t="s">
        <v>388</v>
      </c>
      <c r="J134" s="113"/>
      <c r="K134" s="151">
        <v>1</v>
      </c>
      <c r="L134" s="139">
        <v>0.8</v>
      </c>
      <c r="M134" s="80" t="s">
        <v>1784</v>
      </c>
    </row>
    <row r="135" spans="1:13" s="74" customFormat="1" ht="15" customHeight="1">
      <c r="A135" s="76" t="s">
        <v>564</v>
      </c>
      <c r="B135" s="117" t="s">
        <v>166</v>
      </c>
      <c r="C135" s="111"/>
      <c r="D135" s="146">
        <v>0.43980000000000002</v>
      </c>
      <c r="E135" s="144">
        <v>1.82</v>
      </c>
      <c r="F135" s="137">
        <f t="shared" ref="F135:F198" si="2">IF(I135="Mental Health and Substance Abuse",ROUND(E135,0),0)</f>
        <v>0</v>
      </c>
      <c r="G135" s="115">
        <v>30000</v>
      </c>
      <c r="H135" s="113"/>
      <c r="I135" s="80" t="s">
        <v>388</v>
      </c>
      <c r="J135" s="113"/>
      <c r="K135" s="151">
        <v>1</v>
      </c>
      <c r="L135" s="139">
        <v>0.8</v>
      </c>
      <c r="M135" s="80" t="s">
        <v>1784</v>
      </c>
    </row>
    <row r="136" spans="1:13" ht="15" customHeight="1">
      <c r="A136" s="76" t="s">
        <v>565</v>
      </c>
      <c r="B136" s="118" t="s">
        <v>166</v>
      </c>
      <c r="C136" s="111"/>
      <c r="D136" s="147">
        <v>0.62990000000000002</v>
      </c>
      <c r="E136" s="144">
        <v>2.1</v>
      </c>
      <c r="F136" s="137">
        <f t="shared" si="2"/>
        <v>0</v>
      </c>
      <c r="G136" s="115">
        <v>30000</v>
      </c>
      <c r="H136" s="119"/>
      <c r="I136" s="120" t="s">
        <v>388</v>
      </c>
      <c r="J136" s="119"/>
      <c r="K136" s="152">
        <v>1</v>
      </c>
      <c r="L136" s="140">
        <v>0.8</v>
      </c>
      <c r="M136" s="120" t="s">
        <v>1784</v>
      </c>
    </row>
    <row r="137" spans="1:13" ht="15" customHeight="1">
      <c r="A137" s="76" t="s">
        <v>566</v>
      </c>
      <c r="B137" s="118" t="s">
        <v>166</v>
      </c>
      <c r="C137" s="111"/>
      <c r="D137" s="147">
        <v>0.69340000000000002</v>
      </c>
      <c r="E137" s="144">
        <v>2.4500000000000002</v>
      </c>
      <c r="F137" s="137">
        <f t="shared" si="2"/>
        <v>0</v>
      </c>
      <c r="G137" s="115">
        <v>30000</v>
      </c>
      <c r="H137" s="119"/>
      <c r="I137" s="120" t="s">
        <v>388</v>
      </c>
      <c r="J137" s="119"/>
      <c r="K137" s="152">
        <v>1</v>
      </c>
      <c r="L137" s="140">
        <v>0.8</v>
      </c>
      <c r="M137" s="120" t="s">
        <v>1784</v>
      </c>
    </row>
    <row r="138" spans="1:13" ht="15" customHeight="1">
      <c r="A138" s="76" t="s">
        <v>567</v>
      </c>
      <c r="B138" s="118" t="s">
        <v>166</v>
      </c>
      <c r="C138" s="111"/>
      <c r="D138" s="147">
        <v>1.9786999999999999</v>
      </c>
      <c r="E138" s="144">
        <v>5.14</v>
      </c>
      <c r="F138" s="137">
        <f t="shared" si="2"/>
        <v>0</v>
      </c>
      <c r="G138" s="115">
        <v>30070.26</v>
      </c>
      <c r="H138" s="119"/>
      <c r="I138" s="120" t="s">
        <v>388</v>
      </c>
      <c r="J138" s="119"/>
      <c r="K138" s="152">
        <v>1</v>
      </c>
      <c r="L138" s="140">
        <v>0.8</v>
      </c>
      <c r="M138" s="120" t="s">
        <v>1784</v>
      </c>
    </row>
    <row r="139" spans="1:13" s="74" customFormat="1" ht="15" customHeight="1">
      <c r="A139" s="76" t="s">
        <v>568</v>
      </c>
      <c r="B139" s="118" t="s">
        <v>167</v>
      </c>
      <c r="C139" s="111"/>
      <c r="D139" s="147">
        <v>0.35299999999999998</v>
      </c>
      <c r="E139" s="144">
        <v>1.29</v>
      </c>
      <c r="F139" s="137">
        <f t="shared" si="2"/>
        <v>0</v>
      </c>
      <c r="G139" s="115">
        <v>30000</v>
      </c>
      <c r="H139" s="119"/>
      <c r="I139" s="120" t="s">
        <v>387</v>
      </c>
      <c r="J139" s="119"/>
      <c r="K139" s="152">
        <v>1</v>
      </c>
      <c r="L139" s="140">
        <v>0.8</v>
      </c>
      <c r="M139" s="120" t="s">
        <v>1784</v>
      </c>
    </row>
    <row r="140" spans="1:13" ht="15" customHeight="1">
      <c r="A140" s="76" t="s">
        <v>569</v>
      </c>
      <c r="B140" s="118" t="s">
        <v>167</v>
      </c>
      <c r="C140" s="111"/>
      <c r="D140" s="147">
        <v>0.70079999999999998</v>
      </c>
      <c r="E140" s="144">
        <v>2.29</v>
      </c>
      <c r="F140" s="137">
        <f t="shared" si="2"/>
        <v>0</v>
      </c>
      <c r="G140" s="115">
        <v>30000</v>
      </c>
      <c r="H140" s="119"/>
      <c r="I140" s="120" t="s">
        <v>387</v>
      </c>
      <c r="J140" s="119"/>
      <c r="K140" s="152">
        <v>1</v>
      </c>
      <c r="L140" s="140">
        <v>0.8</v>
      </c>
      <c r="M140" s="120" t="s">
        <v>1784</v>
      </c>
    </row>
    <row r="141" spans="1:13" ht="15" customHeight="1">
      <c r="A141" s="76" t="s">
        <v>570</v>
      </c>
      <c r="B141" s="118" t="s">
        <v>167</v>
      </c>
      <c r="C141" s="111"/>
      <c r="D141" s="147">
        <v>1.623</v>
      </c>
      <c r="E141" s="144">
        <v>4.5</v>
      </c>
      <c r="F141" s="137">
        <f t="shared" si="2"/>
        <v>0</v>
      </c>
      <c r="G141" s="115">
        <v>40683.910000000003</v>
      </c>
      <c r="H141" s="119"/>
      <c r="I141" s="120" t="s">
        <v>387</v>
      </c>
      <c r="J141" s="119"/>
      <c r="K141" s="152">
        <v>1</v>
      </c>
      <c r="L141" s="140">
        <v>0.8</v>
      </c>
      <c r="M141" s="120" t="s">
        <v>1784</v>
      </c>
    </row>
    <row r="142" spans="1:13" ht="15" customHeight="1">
      <c r="A142" s="76" t="s">
        <v>571</v>
      </c>
      <c r="B142" s="118" t="s">
        <v>167</v>
      </c>
      <c r="C142" s="111"/>
      <c r="D142" s="147">
        <v>3.1562000000000001</v>
      </c>
      <c r="E142" s="144">
        <v>4.57</v>
      </c>
      <c r="F142" s="137">
        <f t="shared" si="2"/>
        <v>0</v>
      </c>
      <c r="G142" s="115">
        <v>89133.16</v>
      </c>
      <c r="H142" s="119"/>
      <c r="I142" s="120" t="s">
        <v>387</v>
      </c>
      <c r="J142" s="119"/>
      <c r="K142" s="152">
        <v>1</v>
      </c>
      <c r="L142" s="140">
        <v>0.8</v>
      </c>
      <c r="M142" s="120" t="s">
        <v>1784</v>
      </c>
    </row>
    <row r="143" spans="1:13" s="74" customFormat="1" ht="15" customHeight="1">
      <c r="A143" s="76" t="s">
        <v>572</v>
      </c>
      <c r="B143" s="118" t="s">
        <v>168</v>
      </c>
      <c r="C143" s="111"/>
      <c r="D143" s="147">
        <v>0.70489999999999997</v>
      </c>
      <c r="E143" s="144">
        <v>1.55</v>
      </c>
      <c r="F143" s="137">
        <f t="shared" si="2"/>
        <v>0</v>
      </c>
      <c r="G143" s="115">
        <v>30000</v>
      </c>
      <c r="H143" s="119"/>
      <c r="I143" s="120" t="s">
        <v>387</v>
      </c>
      <c r="J143" s="119"/>
      <c r="K143" s="152">
        <v>1</v>
      </c>
      <c r="L143" s="140">
        <v>0.8</v>
      </c>
      <c r="M143" s="120" t="s">
        <v>1784</v>
      </c>
    </row>
    <row r="144" spans="1:13" ht="15" customHeight="1">
      <c r="A144" s="76" t="s">
        <v>573</v>
      </c>
      <c r="B144" s="118" t="s">
        <v>168</v>
      </c>
      <c r="C144" s="111"/>
      <c r="D144" s="147">
        <v>1.294</v>
      </c>
      <c r="E144" s="144">
        <v>2.54</v>
      </c>
      <c r="F144" s="137">
        <f t="shared" si="2"/>
        <v>0</v>
      </c>
      <c r="G144" s="115">
        <v>30000</v>
      </c>
      <c r="H144" s="119"/>
      <c r="I144" s="120" t="s">
        <v>387</v>
      </c>
      <c r="J144" s="119"/>
      <c r="K144" s="152">
        <v>1</v>
      </c>
      <c r="L144" s="140">
        <v>0.8</v>
      </c>
      <c r="M144" s="120" t="s">
        <v>1784</v>
      </c>
    </row>
    <row r="145" spans="1:13" ht="15" customHeight="1">
      <c r="A145" s="76" t="s">
        <v>574</v>
      </c>
      <c r="B145" s="118" t="s">
        <v>168</v>
      </c>
      <c r="C145" s="111"/>
      <c r="D145" s="147">
        <v>1.294</v>
      </c>
      <c r="E145" s="144">
        <v>2.54</v>
      </c>
      <c r="F145" s="137">
        <f t="shared" si="2"/>
        <v>0</v>
      </c>
      <c r="G145" s="115">
        <v>30000</v>
      </c>
      <c r="H145" s="119"/>
      <c r="I145" s="120" t="s">
        <v>387</v>
      </c>
      <c r="J145" s="119"/>
      <c r="K145" s="152">
        <v>1</v>
      </c>
      <c r="L145" s="140">
        <v>0.8</v>
      </c>
      <c r="M145" s="120" t="s">
        <v>1784</v>
      </c>
    </row>
    <row r="146" spans="1:13" ht="15" customHeight="1">
      <c r="A146" s="76" t="s">
        <v>575</v>
      </c>
      <c r="B146" s="118" t="s">
        <v>168</v>
      </c>
      <c r="C146" s="111"/>
      <c r="D146" s="147">
        <v>2.6932999999999998</v>
      </c>
      <c r="E146" s="144">
        <v>6.88</v>
      </c>
      <c r="F146" s="137">
        <f t="shared" si="2"/>
        <v>0</v>
      </c>
      <c r="G146" s="115">
        <v>60077.97</v>
      </c>
      <c r="H146" s="119"/>
      <c r="I146" s="120" t="s">
        <v>387</v>
      </c>
      <c r="J146" s="119"/>
      <c r="K146" s="152">
        <v>1</v>
      </c>
      <c r="L146" s="140">
        <v>0.8</v>
      </c>
      <c r="M146" s="120" t="s">
        <v>1784</v>
      </c>
    </row>
    <row r="147" spans="1:13" s="74" customFormat="1" ht="15" customHeight="1">
      <c r="A147" s="76" t="s">
        <v>576</v>
      </c>
      <c r="B147" s="118" t="s">
        <v>169</v>
      </c>
      <c r="C147" s="111"/>
      <c r="D147" s="147">
        <v>0.36680000000000001</v>
      </c>
      <c r="E147" s="144">
        <v>1.45</v>
      </c>
      <c r="F147" s="137">
        <f t="shared" si="2"/>
        <v>0</v>
      </c>
      <c r="G147" s="115">
        <v>30000</v>
      </c>
      <c r="H147" s="119"/>
      <c r="I147" s="120" t="s">
        <v>387</v>
      </c>
      <c r="J147" s="119"/>
      <c r="K147" s="152">
        <v>1</v>
      </c>
      <c r="L147" s="140">
        <v>0.8</v>
      </c>
      <c r="M147" s="120" t="s">
        <v>1784</v>
      </c>
    </row>
    <row r="148" spans="1:13" ht="15" customHeight="1">
      <c r="A148" s="76" t="s">
        <v>577</v>
      </c>
      <c r="B148" s="117" t="s">
        <v>169</v>
      </c>
      <c r="C148" s="111"/>
      <c r="D148" s="146">
        <v>0.61680000000000001</v>
      </c>
      <c r="E148" s="144">
        <v>2.23</v>
      </c>
      <c r="F148" s="137">
        <f t="shared" si="2"/>
        <v>0</v>
      </c>
      <c r="G148" s="115">
        <v>30000</v>
      </c>
      <c r="H148" s="113"/>
      <c r="I148" s="80" t="s">
        <v>387</v>
      </c>
      <c r="J148" s="113"/>
      <c r="K148" s="151">
        <v>1</v>
      </c>
      <c r="L148" s="139">
        <v>0.8</v>
      </c>
      <c r="M148" s="80" t="s">
        <v>1784</v>
      </c>
    </row>
    <row r="149" spans="1:13" ht="15" customHeight="1">
      <c r="A149" s="76" t="s">
        <v>578</v>
      </c>
      <c r="B149" s="117" t="s">
        <v>169</v>
      </c>
      <c r="C149" s="111"/>
      <c r="D149" s="146">
        <v>1.3696999999999999</v>
      </c>
      <c r="E149" s="144">
        <v>2.77</v>
      </c>
      <c r="F149" s="137">
        <f t="shared" si="2"/>
        <v>0</v>
      </c>
      <c r="G149" s="115">
        <v>34762.22</v>
      </c>
      <c r="H149" s="113"/>
      <c r="I149" s="80" t="s">
        <v>387</v>
      </c>
      <c r="J149" s="113"/>
      <c r="K149" s="151">
        <v>1</v>
      </c>
      <c r="L149" s="139">
        <v>0.8</v>
      </c>
      <c r="M149" s="80" t="s">
        <v>1784</v>
      </c>
    </row>
    <row r="150" spans="1:13" ht="15" customHeight="1">
      <c r="A150" s="76" t="s">
        <v>579</v>
      </c>
      <c r="B150" s="117" t="s">
        <v>169</v>
      </c>
      <c r="C150" s="111"/>
      <c r="D150" s="146">
        <v>2.4893999999999998</v>
      </c>
      <c r="E150" s="144">
        <v>5.36</v>
      </c>
      <c r="F150" s="137">
        <f t="shared" si="2"/>
        <v>0</v>
      </c>
      <c r="G150" s="115">
        <v>55566.14</v>
      </c>
      <c r="H150" s="113"/>
      <c r="I150" s="80" t="s">
        <v>387</v>
      </c>
      <c r="J150" s="113"/>
      <c r="K150" s="151">
        <v>1</v>
      </c>
      <c r="L150" s="139">
        <v>0.8</v>
      </c>
      <c r="M150" s="80" t="s">
        <v>1784</v>
      </c>
    </row>
    <row r="151" spans="1:13" s="74" customFormat="1" ht="15" customHeight="1">
      <c r="A151" s="76" t="s">
        <v>580</v>
      </c>
      <c r="B151" s="117" t="s">
        <v>53</v>
      </c>
      <c r="C151" s="111"/>
      <c r="D151" s="146">
        <v>0.62929999999999997</v>
      </c>
      <c r="E151" s="144">
        <v>1.81</v>
      </c>
      <c r="F151" s="137">
        <f t="shared" si="2"/>
        <v>0</v>
      </c>
      <c r="G151" s="115">
        <v>30000</v>
      </c>
      <c r="H151" s="113"/>
      <c r="I151" s="80" t="s">
        <v>388</v>
      </c>
      <c r="J151" s="113"/>
      <c r="K151" s="151">
        <v>1</v>
      </c>
      <c r="L151" s="139">
        <v>0.8</v>
      </c>
      <c r="M151" s="80" t="s">
        <v>1784</v>
      </c>
    </row>
    <row r="152" spans="1:13" ht="15" customHeight="1">
      <c r="A152" s="76" t="s">
        <v>581</v>
      </c>
      <c r="B152" s="117" t="s">
        <v>53</v>
      </c>
      <c r="C152" s="111"/>
      <c r="D152" s="146">
        <v>1.0009999999999999</v>
      </c>
      <c r="E152" s="144">
        <v>2.68</v>
      </c>
      <c r="F152" s="137">
        <f t="shared" si="2"/>
        <v>0</v>
      </c>
      <c r="G152" s="115">
        <v>30542.6</v>
      </c>
      <c r="H152" s="113"/>
      <c r="I152" s="80" t="s">
        <v>388</v>
      </c>
      <c r="J152" s="113"/>
      <c r="K152" s="151">
        <v>1</v>
      </c>
      <c r="L152" s="139">
        <v>0.8</v>
      </c>
      <c r="M152" s="80" t="s">
        <v>1784</v>
      </c>
    </row>
    <row r="153" spans="1:13" ht="15" customHeight="1">
      <c r="A153" s="76" t="s">
        <v>582</v>
      </c>
      <c r="B153" s="117" t="s">
        <v>53</v>
      </c>
      <c r="C153" s="111"/>
      <c r="D153" s="146">
        <v>2.1707000000000001</v>
      </c>
      <c r="E153" s="144">
        <v>5.86</v>
      </c>
      <c r="F153" s="137">
        <f t="shared" si="2"/>
        <v>0</v>
      </c>
      <c r="G153" s="115">
        <v>57945.51</v>
      </c>
      <c r="H153" s="113"/>
      <c r="I153" s="80" t="s">
        <v>388</v>
      </c>
      <c r="J153" s="113"/>
      <c r="K153" s="151">
        <v>1</v>
      </c>
      <c r="L153" s="139">
        <v>0.8</v>
      </c>
      <c r="M153" s="80" t="s">
        <v>1784</v>
      </c>
    </row>
    <row r="154" spans="1:13" ht="15" customHeight="1">
      <c r="A154" s="76" t="s">
        <v>583</v>
      </c>
      <c r="B154" s="117" t="s">
        <v>53</v>
      </c>
      <c r="C154" s="111"/>
      <c r="D154" s="146">
        <v>2.3845999999999998</v>
      </c>
      <c r="E154" s="144">
        <v>10.9</v>
      </c>
      <c r="F154" s="137">
        <f t="shared" si="2"/>
        <v>0</v>
      </c>
      <c r="G154" s="115">
        <v>65441.97</v>
      </c>
      <c r="H154" s="113"/>
      <c r="I154" s="80" t="s">
        <v>388</v>
      </c>
      <c r="J154" s="113"/>
      <c r="K154" s="151">
        <v>1</v>
      </c>
      <c r="L154" s="139">
        <v>0.8</v>
      </c>
      <c r="M154" s="80" t="s">
        <v>1784</v>
      </c>
    </row>
    <row r="155" spans="1:13" s="74" customFormat="1" ht="15" customHeight="1">
      <c r="A155" s="76" t="s">
        <v>584</v>
      </c>
      <c r="B155" s="117" t="s">
        <v>170</v>
      </c>
      <c r="C155" s="111"/>
      <c r="D155" s="146">
        <v>0.63239999999999996</v>
      </c>
      <c r="E155" s="144">
        <v>2.5299999999999998</v>
      </c>
      <c r="F155" s="137">
        <f t="shared" si="2"/>
        <v>0</v>
      </c>
      <c r="G155" s="115">
        <v>30000</v>
      </c>
      <c r="H155" s="113"/>
      <c r="I155" s="80" t="s">
        <v>388</v>
      </c>
      <c r="J155" s="113"/>
      <c r="K155" s="151">
        <v>1</v>
      </c>
      <c r="L155" s="139">
        <v>0.8</v>
      </c>
      <c r="M155" s="80" t="s">
        <v>1784</v>
      </c>
    </row>
    <row r="156" spans="1:13" ht="15" customHeight="1">
      <c r="A156" s="76" t="s">
        <v>585</v>
      </c>
      <c r="B156" s="117" t="s">
        <v>170</v>
      </c>
      <c r="C156" s="111"/>
      <c r="D156" s="146">
        <v>1.0983000000000001</v>
      </c>
      <c r="E156" s="144">
        <v>4.83</v>
      </c>
      <c r="F156" s="137">
        <f t="shared" si="2"/>
        <v>0</v>
      </c>
      <c r="G156" s="115">
        <v>30000</v>
      </c>
      <c r="H156" s="113"/>
      <c r="I156" s="80" t="s">
        <v>388</v>
      </c>
      <c r="J156" s="113"/>
      <c r="K156" s="151">
        <v>1</v>
      </c>
      <c r="L156" s="139">
        <v>0.8</v>
      </c>
      <c r="M156" s="80" t="s">
        <v>1784</v>
      </c>
    </row>
    <row r="157" spans="1:13" ht="15" customHeight="1">
      <c r="A157" s="76" t="s">
        <v>586</v>
      </c>
      <c r="B157" s="117" t="s">
        <v>170</v>
      </c>
      <c r="C157" s="111"/>
      <c r="D157" s="146">
        <v>2.1164000000000001</v>
      </c>
      <c r="E157" s="144">
        <v>5.78</v>
      </c>
      <c r="F157" s="137">
        <f t="shared" si="2"/>
        <v>0</v>
      </c>
      <c r="G157" s="115">
        <v>93189.08</v>
      </c>
      <c r="H157" s="113"/>
      <c r="I157" s="80" t="s">
        <v>388</v>
      </c>
      <c r="J157" s="113"/>
      <c r="K157" s="151">
        <v>1</v>
      </c>
      <c r="L157" s="139">
        <v>0.8</v>
      </c>
      <c r="M157" s="80" t="s">
        <v>1784</v>
      </c>
    </row>
    <row r="158" spans="1:13" ht="15" customHeight="1">
      <c r="A158" s="76" t="s">
        <v>587</v>
      </c>
      <c r="B158" s="117" t="s">
        <v>170</v>
      </c>
      <c r="C158" s="111"/>
      <c r="D158" s="146">
        <v>2.8723000000000001</v>
      </c>
      <c r="E158" s="144">
        <v>5.78</v>
      </c>
      <c r="F158" s="137">
        <f t="shared" si="2"/>
        <v>0</v>
      </c>
      <c r="G158" s="115">
        <v>93189.08</v>
      </c>
      <c r="H158" s="113"/>
      <c r="I158" s="80" t="s">
        <v>388</v>
      </c>
      <c r="J158" s="113"/>
      <c r="K158" s="151">
        <v>1</v>
      </c>
      <c r="L158" s="139">
        <v>0.8</v>
      </c>
      <c r="M158" s="80" t="s">
        <v>1784</v>
      </c>
    </row>
    <row r="159" spans="1:13" s="74" customFormat="1" ht="15" customHeight="1">
      <c r="A159" s="76" t="s">
        <v>588</v>
      </c>
      <c r="B159" s="117" t="s">
        <v>54</v>
      </c>
      <c r="C159" s="111"/>
      <c r="D159" s="146">
        <v>1.4078999999999999</v>
      </c>
      <c r="E159" s="144">
        <v>2.48</v>
      </c>
      <c r="F159" s="137">
        <f t="shared" si="2"/>
        <v>0</v>
      </c>
      <c r="G159" s="115">
        <v>34948.14</v>
      </c>
      <c r="H159" s="113"/>
      <c r="I159" s="80" t="s">
        <v>390</v>
      </c>
      <c r="J159" s="113"/>
      <c r="K159" s="151">
        <v>1</v>
      </c>
      <c r="L159" s="139">
        <v>0.8</v>
      </c>
      <c r="M159" s="80" t="s">
        <v>1784</v>
      </c>
    </row>
    <row r="160" spans="1:13" ht="15" customHeight="1">
      <c r="A160" s="76" t="s">
        <v>589</v>
      </c>
      <c r="B160" s="117" t="s">
        <v>54</v>
      </c>
      <c r="C160" s="111"/>
      <c r="D160" s="146">
        <v>1.9931000000000001</v>
      </c>
      <c r="E160" s="144">
        <v>3.05</v>
      </c>
      <c r="F160" s="137">
        <f t="shared" si="2"/>
        <v>0</v>
      </c>
      <c r="G160" s="115">
        <v>40960.089999999997</v>
      </c>
      <c r="H160" s="113"/>
      <c r="I160" s="80" t="s">
        <v>390</v>
      </c>
      <c r="J160" s="113"/>
      <c r="K160" s="151">
        <v>1</v>
      </c>
      <c r="L160" s="139">
        <v>0.8</v>
      </c>
      <c r="M160" s="80" t="s">
        <v>1784</v>
      </c>
    </row>
    <row r="161" spans="1:13" ht="15" customHeight="1">
      <c r="A161" s="76" t="s">
        <v>590</v>
      </c>
      <c r="B161" s="117" t="s">
        <v>54</v>
      </c>
      <c r="C161" s="111"/>
      <c r="D161" s="146">
        <v>2.5428999999999999</v>
      </c>
      <c r="E161" s="144">
        <v>5.2</v>
      </c>
      <c r="F161" s="137">
        <f t="shared" si="2"/>
        <v>0</v>
      </c>
      <c r="G161" s="115">
        <v>51562.07</v>
      </c>
      <c r="H161" s="113"/>
      <c r="I161" s="80" t="s">
        <v>390</v>
      </c>
      <c r="J161" s="113"/>
      <c r="K161" s="151">
        <v>1</v>
      </c>
      <c r="L161" s="139">
        <v>0.8</v>
      </c>
      <c r="M161" s="80" t="s">
        <v>1784</v>
      </c>
    </row>
    <row r="162" spans="1:13" ht="15" customHeight="1">
      <c r="A162" s="76" t="s">
        <v>591</v>
      </c>
      <c r="B162" s="117" t="s">
        <v>54</v>
      </c>
      <c r="C162" s="111"/>
      <c r="D162" s="146">
        <v>4.1664000000000003</v>
      </c>
      <c r="E162" s="144">
        <v>11.16</v>
      </c>
      <c r="F162" s="137">
        <f t="shared" si="2"/>
        <v>0</v>
      </c>
      <c r="G162" s="115">
        <v>92683.51</v>
      </c>
      <c r="H162" s="113"/>
      <c r="I162" s="80" t="s">
        <v>390</v>
      </c>
      <c r="J162" s="113"/>
      <c r="K162" s="151">
        <v>1</v>
      </c>
      <c r="L162" s="139">
        <v>0.8</v>
      </c>
      <c r="M162" s="80" t="s">
        <v>1784</v>
      </c>
    </row>
    <row r="163" spans="1:13" s="74" customFormat="1" ht="15" customHeight="1">
      <c r="A163" s="76" t="s">
        <v>592</v>
      </c>
      <c r="B163" s="117" t="s">
        <v>55</v>
      </c>
      <c r="C163" s="111"/>
      <c r="D163" s="146">
        <v>0.52329999999999999</v>
      </c>
      <c r="E163" s="144">
        <v>2.0499999999999998</v>
      </c>
      <c r="F163" s="137">
        <f t="shared" si="2"/>
        <v>0</v>
      </c>
      <c r="G163" s="115">
        <v>30000</v>
      </c>
      <c r="H163" s="113"/>
      <c r="I163" s="80" t="s">
        <v>391</v>
      </c>
      <c r="J163" s="113"/>
      <c r="K163" s="151">
        <v>1</v>
      </c>
      <c r="L163" s="139">
        <v>0.8</v>
      </c>
      <c r="M163" s="80" t="s">
        <v>1784</v>
      </c>
    </row>
    <row r="164" spans="1:13" ht="15" customHeight="1">
      <c r="A164" s="76" t="s">
        <v>593</v>
      </c>
      <c r="B164" s="117" t="s">
        <v>55</v>
      </c>
      <c r="C164" s="111"/>
      <c r="D164" s="146">
        <v>0.67310000000000003</v>
      </c>
      <c r="E164" s="144">
        <v>2.78</v>
      </c>
      <c r="F164" s="137">
        <f t="shared" si="2"/>
        <v>0</v>
      </c>
      <c r="G164" s="115">
        <v>30000</v>
      </c>
      <c r="H164" s="113"/>
      <c r="I164" s="80" t="s">
        <v>391</v>
      </c>
      <c r="J164" s="113"/>
      <c r="K164" s="151">
        <v>1</v>
      </c>
      <c r="L164" s="139">
        <v>0.8</v>
      </c>
      <c r="M164" s="80" t="s">
        <v>1784</v>
      </c>
    </row>
    <row r="165" spans="1:13" ht="15" customHeight="1">
      <c r="A165" s="76" t="s">
        <v>594</v>
      </c>
      <c r="B165" s="117" t="s">
        <v>55</v>
      </c>
      <c r="C165" s="111"/>
      <c r="D165" s="146">
        <v>1.258</v>
      </c>
      <c r="E165" s="144">
        <v>3.4</v>
      </c>
      <c r="F165" s="137">
        <f t="shared" si="2"/>
        <v>0</v>
      </c>
      <c r="G165" s="115">
        <v>30000</v>
      </c>
      <c r="H165" s="113"/>
      <c r="I165" s="80" t="s">
        <v>391</v>
      </c>
      <c r="J165" s="113"/>
      <c r="K165" s="151">
        <v>1</v>
      </c>
      <c r="L165" s="139">
        <v>0.8</v>
      </c>
      <c r="M165" s="80" t="s">
        <v>1784</v>
      </c>
    </row>
    <row r="166" spans="1:13" ht="15" customHeight="1">
      <c r="A166" s="76" t="s">
        <v>595</v>
      </c>
      <c r="B166" s="117" t="s">
        <v>55</v>
      </c>
      <c r="C166" s="111"/>
      <c r="D166" s="146">
        <v>2.0998000000000001</v>
      </c>
      <c r="E166" s="144">
        <v>6.81</v>
      </c>
      <c r="F166" s="137">
        <f t="shared" si="2"/>
        <v>0</v>
      </c>
      <c r="G166" s="115">
        <v>46943.519999999997</v>
      </c>
      <c r="H166" s="113"/>
      <c r="I166" s="80" t="s">
        <v>391</v>
      </c>
      <c r="J166" s="113"/>
      <c r="K166" s="151">
        <v>1</v>
      </c>
      <c r="L166" s="139">
        <v>0.8</v>
      </c>
      <c r="M166" s="80" t="s">
        <v>1784</v>
      </c>
    </row>
    <row r="167" spans="1:13" s="74" customFormat="1" ht="15" customHeight="1">
      <c r="A167" s="76" t="s">
        <v>596</v>
      </c>
      <c r="B167" s="117" t="s">
        <v>171</v>
      </c>
      <c r="C167" s="111"/>
      <c r="D167" s="146">
        <v>2.3500999999999999</v>
      </c>
      <c r="E167" s="144">
        <v>1.93</v>
      </c>
      <c r="F167" s="137">
        <f t="shared" si="2"/>
        <v>0</v>
      </c>
      <c r="G167" s="115">
        <v>52094.63</v>
      </c>
      <c r="H167" s="113"/>
      <c r="I167" s="80" t="s">
        <v>392</v>
      </c>
      <c r="J167" s="113"/>
      <c r="K167" s="151">
        <v>1</v>
      </c>
      <c r="L167" s="139">
        <v>0.8</v>
      </c>
      <c r="M167" s="80" t="s">
        <v>1784</v>
      </c>
    </row>
    <row r="168" spans="1:13" ht="15" customHeight="1">
      <c r="A168" s="76" t="s">
        <v>597</v>
      </c>
      <c r="B168" s="117" t="s">
        <v>171</v>
      </c>
      <c r="C168" s="111"/>
      <c r="D168" s="146">
        <v>3.2296999999999998</v>
      </c>
      <c r="E168" s="144">
        <v>3.31</v>
      </c>
      <c r="F168" s="137">
        <f t="shared" si="2"/>
        <v>0</v>
      </c>
      <c r="G168" s="115">
        <v>74659.539999999994</v>
      </c>
      <c r="H168" s="113"/>
      <c r="I168" s="80" t="s">
        <v>392</v>
      </c>
      <c r="J168" s="113"/>
      <c r="K168" s="151">
        <v>1</v>
      </c>
      <c r="L168" s="139">
        <v>0.8</v>
      </c>
      <c r="M168" s="80" t="s">
        <v>1784</v>
      </c>
    </row>
    <row r="169" spans="1:13" ht="15" customHeight="1">
      <c r="A169" s="76" t="s">
        <v>598</v>
      </c>
      <c r="B169" s="117" t="s">
        <v>171</v>
      </c>
      <c r="C169" s="111"/>
      <c r="D169" s="146">
        <v>5.3630000000000004</v>
      </c>
      <c r="E169" s="144">
        <v>7.06</v>
      </c>
      <c r="F169" s="137">
        <f t="shared" si="2"/>
        <v>0</v>
      </c>
      <c r="G169" s="115">
        <v>105635.17</v>
      </c>
      <c r="H169" s="113"/>
      <c r="I169" s="80" t="s">
        <v>392</v>
      </c>
      <c r="J169" s="113"/>
      <c r="K169" s="151">
        <v>1</v>
      </c>
      <c r="L169" s="139">
        <v>0.8</v>
      </c>
      <c r="M169" s="80" t="s">
        <v>1784</v>
      </c>
    </row>
    <row r="170" spans="1:13" ht="15" customHeight="1">
      <c r="A170" s="76" t="s">
        <v>599</v>
      </c>
      <c r="B170" s="117" t="s">
        <v>171</v>
      </c>
      <c r="C170" s="111"/>
      <c r="D170" s="146">
        <v>6.8597999999999999</v>
      </c>
      <c r="E170" s="144">
        <v>12.88</v>
      </c>
      <c r="F170" s="137">
        <f t="shared" si="2"/>
        <v>0</v>
      </c>
      <c r="G170" s="115">
        <v>152297.04</v>
      </c>
      <c r="H170" s="113"/>
      <c r="I170" s="80" t="s">
        <v>392</v>
      </c>
      <c r="J170" s="113"/>
      <c r="K170" s="151">
        <v>1</v>
      </c>
      <c r="L170" s="139">
        <v>0.8</v>
      </c>
      <c r="M170" s="80" t="s">
        <v>1784</v>
      </c>
    </row>
    <row r="171" spans="1:13" s="74" customFormat="1" ht="15" customHeight="1">
      <c r="A171" s="76" t="s">
        <v>600</v>
      </c>
      <c r="B171" s="117" t="s">
        <v>172</v>
      </c>
      <c r="C171" s="111"/>
      <c r="D171" s="146">
        <v>2.2999000000000001</v>
      </c>
      <c r="E171" s="144">
        <v>2.38</v>
      </c>
      <c r="F171" s="137">
        <f t="shared" si="2"/>
        <v>0</v>
      </c>
      <c r="G171" s="115">
        <v>49291.12</v>
      </c>
      <c r="H171" s="113"/>
      <c r="I171" s="80" t="s">
        <v>393</v>
      </c>
      <c r="J171" s="113"/>
      <c r="K171" s="151">
        <v>1</v>
      </c>
      <c r="L171" s="139">
        <v>0.8</v>
      </c>
      <c r="M171" s="80" t="s">
        <v>1784</v>
      </c>
    </row>
    <row r="172" spans="1:13" ht="15" customHeight="1">
      <c r="A172" s="76" t="s">
        <v>601</v>
      </c>
      <c r="B172" s="117" t="s">
        <v>172</v>
      </c>
      <c r="C172" s="111"/>
      <c r="D172" s="146">
        <v>2.4453</v>
      </c>
      <c r="E172" s="144">
        <v>4.43</v>
      </c>
      <c r="F172" s="137">
        <f t="shared" si="2"/>
        <v>0</v>
      </c>
      <c r="G172" s="115">
        <v>49291.12</v>
      </c>
      <c r="H172" s="113"/>
      <c r="I172" s="80" t="s">
        <v>393</v>
      </c>
      <c r="J172" s="113"/>
      <c r="K172" s="151">
        <v>1</v>
      </c>
      <c r="L172" s="139">
        <v>0.8</v>
      </c>
      <c r="M172" s="80" t="s">
        <v>1784</v>
      </c>
    </row>
    <row r="173" spans="1:13" ht="15" customHeight="1">
      <c r="A173" s="76" t="s">
        <v>602</v>
      </c>
      <c r="B173" s="117" t="s">
        <v>172</v>
      </c>
      <c r="C173" s="111"/>
      <c r="D173" s="146">
        <v>4.0499000000000001</v>
      </c>
      <c r="E173" s="144">
        <v>10.9</v>
      </c>
      <c r="F173" s="137">
        <f t="shared" si="2"/>
        <v>0</v>
      </c>
      <c r="G173" s="115">
        <v>75231.289999999994</v>
      </c>
      <c r="H173" s="113"/>
      <c r="I173" s="80" t="s">
        <v>393</v>
      </c>
      <c r="J173" s="113"/>
      <c r="K173" s="151">
        <v>1</v>
      </c>
      <c r="L173" s="139">
        <v>0.8</v>
      </c>
      <c r="M173" s="80" t="s">
        <v>1784</v>
      </c>
    </row>
    <row r="174" spans="1:13" ht="15" customHeight="1">
      <c r="A174" s="76" t="s">
        <v>603</v>
      </c>
      <c r="B174" s="117" t="s">
        <v>172</v>
      </c>
      <c r="C174" s="111"/>
      <c r="D174" s="146">
        <v>8.0584000000000007</v>
      </c>
      <c r="E174" s="144">
        <v>18.100000000000001</v>
      </c>
      <c r="F174" s="137">
        <f t="shared" si="2"/>
        <v>0</v>
      </c>
      <c r="G174" s="115">
        <v>178826.63</v>
      </c>
      <c r="H174" s="113"/>
      <c r="I174" s="80" t="s">
        <v>393</v>
      </c>
      <c r="J174" s="113"/>
      <c r="K174" s="151">
        <v>1</v>
      </c>
      <c r="L174" s="139">
        <v>0.8</v>
      </c>
      <c r="M174" s="80" t="s">
        <v>1784</v>
      </c>
    </row>
    <row r="175" spans="1:13" s="74" customFormat="1" ht="15" customHeight="1">
      <c r="A175" s="76" t="s">
        <v>604</v>
      </c>
      <c r="B175" s="117" t="s">
        <v>173</v>
      </c>
      <c r="C175" s="111"/>
      <c r="D175" s="146">
        <v>1.9113</v>
      </c>
      <c r="E175" s="144">
        <v>1.75</v>
      </c>
      <c r="F175" s="137">
        <f t="shared" si="2"/>
        <v>0</v>
      </c>
      <c r="G175" s="115">
        <v>40231.629999999997</v>
      </c>
      <c r="H175" s="113"/>
      <c r="I175" s="80" t="s">
        <v>392</v>
      </c>
      <c r="J175" s="113"/>
      <c r="K175" s="151">
        <v>1</v>
      </c>
      <c r="L175" s="139">
        <v>0.8</v>
      </c>
      <c r="M175" s="80" t="s">
        <v>1784</v>
      </c>
    </row>
    <row r="176" spans="1:13" ht="15" customHeight="1">
      <c r="A176" s="76" t="s">
        <v>605</v>
      </c>
      <c r="B176" s="117" t="s">
        <v>173</v>
      </c>
      <c r="C176" s="111"/>
      <c r="D176" s="146">
        <v>2.2909999999999999</v>
      </c>
      <c r="E176" s="144">
        <v>2.2999999999999998</v>
      </c>
      <c r="F176" s="137">
        <f t="shared" si="2"/>
        <v>0</v>
      </c>
      <c r="G176" s="115">
        <v>50473.59</v>
      </c>
      <c r="H176" s="113"/>
      <c r="I176" s="80" t="s">
        <v>392</v>
      </c>
      <c r="J176" s="113"/>
      <c r="K176" s="151">
        <v>1</v>
      </c>
      <c r="L176" s="139">
        <v>0.8</v>
      </c>
      <c r="M176" s="80" t="s">
        <v>1784</v>
      </c>
    </row>
    <row r="177" spans="1:13" ht="15" customHeight="1">
      <c r="A177" s="76" t="s">
        <v>606</v>
      </c>
      <c r="B177" s="117" t="s">
        <v>173</v>
      </c>
      <c r="C177" s="111"/>
      <c r="D177" s="146">
        <v>3.9251</v>
      </c>
      <c r="E177" s="144">
        <v>4.57</v>
      </c>
      <c r="F177" s="137">
        <f t="shared" si="2"/>
        <v>0</v>
      </c>
      <c r="G177" s="115">
        <v>85889.41</v>
      </c>
      <c r="H177" s="113"/>
      <c r="I177" s="80" t="s">
        <v>392</v>
      </c>
      <c r="J177" s="113"/>
      <c r="K177" s="151">
        <v>1</v>
      </c>
      <c r="L177" s="139">
        <v>0.8</v>
      </c>
      <c r="M177" s="80" t="s">
        <v>1784</v>
      </c>
    </row>
    <row r="178" spans="1:13" ht="15" customHeight="1">
      <c r="A178" s="76" t="s">
        <v>607</v>
      </c>
      <c r="B178" s="117" t="s">
        <v>173</v>
      </c>
      <c r="C178" s="111"/>
      <c r="D178" s="146">
        <v>5.8638000000000003</v>
      </c>
      <c r="E178" s="144">
        <v>12.26</v>
      </c>
      <c r="F178" s="137">
        <f t="shared" si="2"/>
        <v>0</v>
      </c>
      <c r="G178" s="115">
        <v>130253.5</v>
      </c>
      <c r="H178" s="113"/>
      <c r="I178" s="80" t="s">
        <v>392</v>
      </c>
      <c r="J178" s="113"/>
      <c r="K178" s="151">
        <v>1</v>
      </c>
      <c r="L178" s="139">
        <v>0.8</v>
      </c>
      <c r="M178" s="80" t="s">
        <v>1784</v>
      </c>
    </row>
    <row r="179" spans="1:13" s="74" customFormat="1" ht="15" customHeight="1">
      <c r="A179" s="76" t="s">
        <v>608</v>
      </c>
      <c r="B179" s="117" t="s">
        <v>174</v>
      </c>
      <c r="C179" s="111"/>
      <c r="D179" s="146">
        <v>1.0803</v>
      </c>
      <c r="E179" s="144">
        <v>1.33</v>
      </c>
      <c r="F179" s="137">
        <f t="shared" si="2"/>
        <v>0</v>
      </c>
      <c r="G179" s="115">
        <v>30000</v>
      </c>
      <c r="H179" s="113"/>
      <c r="I179" s="80" t="s">
        <v>393</v>
      </c>
      <c r="J179" s="113"/>
      <c r="K179" s="151">
        <v>1</v>
      </c>
      <c r="L179" s="139">
        <v>0.8</v>
      </c>
      <c r="M179" s="80" t="s">
        <v>1784</v>
      </c>
    </row>
    <row r="180" spans="1:13" ht="15" customHeight="1">
      <c r="A180" s="76" t="s">
        <v>609</v>
      </c>
      <c r="B180" s="117" t="s">
        <v>174</v>
      </c>
      <c r="C180" s="111"/>
      <c r="D180" s="146">
        <v>1.2336</v>
      </c>
      <c r="E180" s="144">
        <v>1.73</v>
      </c>
      <c r="F180" s="137">
        <f t="shared" si="2"/>
        <v>0</v>
      </c>
      <c r="G180" s="115">
        <v>30000</v>
      </c>
      <c r="H180" s="113"/>
      <c r="I180" s="80" t="s">
        <v>393</v>
      </c>
      <c r="J180" s="113"/>
      <c r="K180" s="151">
        <v>1</v>
      </c>
      <c r="L180" s="139">
        <v>0.8</v>
      </c>
      <c r="M180" s="80" t="s">
        <v>1784</v>
      </c>
    </row>
    <row r="181" spans="1:13" ht="15" customHeight="1">
      <c r="A181" s="76" t="s">
        <v>610</v>
      </c>
      <c r="B181" s="117" t="s">
        <v>174</v>
      </c>
      <c r="C181" s="111"/>
      <c r="D181" s="146">
        <v>1.5873999999999999</v>
      </c>
      <c r="E181" s="144">
        <v>2.2799999999999998</v>
      </c>
      <c r="F181" s="137">
        <f t="shared" si="2"/>
        <v>0</v>
      </c>
      <c r="G181" s="115">
        <v>35602.339999999997</v>
      </c>
      <c r="H181" s="113"/>
      <c r="I181" s="80" t="s">
        <v>393</v>
      </c>
      <c r="J181" s="113"/>
      <c r="K181" s="151">
        <v>1</v>
      </c>
      <c r="L181" s="139">
        <v>0.8</v>
      </c>
      <c r="M181" s="80" t="s">
        <v>1784</v>
      </c>
    </row>
    <row r="182" spans="1:13" ht="15" customHeight="1">
      <c r="A182" s="76" t="s">
        <v>611</v>
      </c>
      <c r="B182" s="117" t="s">
        <v>174</v>
      </c>
      <c r="C182" s="111"/>
      <c r="D182" s="146">
        <v>2.8706999999999998</v>
      </c>
      <c r="E182" s="144">
        <v>6.37</v>
      </c>
      <c r="F182" s="137">
        <f t="shared" si="2"/>
        <v>0</v>
      </c>
      <c r="G182" s="115">
        <v>64005.42</v>
      </c>
      <c r="H182" s="113"/>
      <c r="I182" s="80" t="s">
        <v>393</v>
      </c>
      <c r="J182" s="113"/>
      <c r="K182" s="151">
        <v>1</v>
      </c>
      <c r="L182" s="139">
        <v>0.8</v>
      </c>
      <c r="M182" s="80" t="s">
        <v>1784</v>
      </c>
    </row>
    <row r="183" spans="1:13" s="74" customFormat="1" ht="15" customHeight="1">
      <c r="A183" s="76" t="s">
        <v>612</v>
      </c>
      <c r="B183" s="117" t="s">
        <v>175</v>
      </c>
      <c r="C183" s="111"/>
      <c r="D183" s="146">
        <v>0.30590000000000001</v>
      </c>
      <c r="E183" s="144">
        <v>1.19</v>
      </c>
      <c r="F183" s="137">
        <f t="shared" si="2"/>
        <v>0</v>
      </c>
      <c r="G183" s="115">
        <v>30000</v>
      </c>
      <c r="H183" s="113"/>
      <c r="I183" s="80" t="s">
        <v>393</v>
      </c>
      <c r="J183" s="113"/>
      <c r="K183" s="151">
        <v>1</v>
      </c>
      <c r="L183" s="139">
        <v>0.8</v>
      </c>
      <c r="M183" s="80" t="s">
        <v>1784</v>
      </c>
    </row>
    <row r="184" spans="1:13" ht="15" customHeight="1">
      <c r="A184" s="76" t="s">
        <v>613</v>
      </c>
      <c r="B184" s="117" t="s">
        <v>175</v>
      </c>
      <c r="C184" s="111"/>
      <c r="D184" s="146">
        <v>1.4126000000000001</v>
      </c>
      <c r="E184" s="144">
        <v>2.46</v>
      </c>
      <c r="F184" s="137">
        <f t="shared" si="2"/>
        <v>0</v>
      </c>
      <c r="G184" s="115">
        <v>40363.54</v>
      </c>
      <c r="H184" s="113"/>
      <c r="I184" s="80" t="s">
        <v>393</v>
      </c>
      <c r="J184" s="113"/>
      <c r="K184" s="151">
        <v>1</v>
      </c>
      <c r="L184" s="139">
        <v>0.8</v>
      </c>
      <c r="M184" s="80" t="s">
        <v>1784</v>
      </c>
    </row>
    <row r="185" spans="1:13" ht="15" customHeight="1">
      <c r="A185" s="76" t="s">
        <v>614</v>
      </c>
      <c r="B185" s="117" t="s">
        <v>175</v>
      </c>
      <c r="C185" s="111"/>
      <c r="D185" s="146">
        <v>1.5980000000000001</v>
      </c>
      <c r="E185" s="144">
        <v>3.46</v>
      </c>
      <c r="F185" s="137">
        <f t="shared" si="2"/>
        <v>0</v>
      </c>
      <c r="G185" s="115">
        <v>40363.54</v>
      </c>
      <c r="H185" s="113"/>
      <c r="I185" s="80" t="s">
        <v>393</v>
      </c>
      <c r="J185" s="113"/>
      <c r="K185" s="151">
        <v>1</v>
      </c>
      <c r="L185" s="139">
        <v>0.8</v>
      </c>
      <c r="M185" s="80" t="s">
        <v>1784</v>
      </c>
    </row>
    <row r="186" spans="1:13" ht="15" customHeight="1">
      <c r="A186" s="76" t="s">
        <v>615</v>
      </c>
      <c r="B186" s="117" t="s">
        <v>175</v>
      </c>
      <c r="C186" s="111"/>
      <c r="D186" s="146">
        <v>2.7879999999999998</v>
      </c>
      <c r="E186" s="144">
        <v>7.19</v>
      </c>
      <c r="F186" s="137">
        <f t="shared" si="2"/>
        <v>0</v>
      </c>
      <c r="G186" s="115">
        <v>62174.9</v>
      </c>
      <c r="H186" s="113"/>
      <c r="I186" s="80" t="s">
        <v>393</v>
      </c>
      <c r="J186" s="113"/>
      <c r="K186" s="151">
        <v>1</v>
      </c>
      <c r="L186" s="139">
        <v>0.8</v>
      </c>
      <c r="M186" s="80" t="s">
        <v>1784</v>
      </c>
    </row>
    <row r="187" spans="1:13" s="74" customFormat="1" ht="15" customHeight="1">
      <c r="A187" s="76" t="s">
        <v>616</v>
      </c>
      <c r="B187" s="117" t="s">
        <v>394</v>
      </c>
      <c r="C187" s="111"/>
      <c r="D187" s="146">
        <v>0.72529999999999994</v>
      </c>
      <c r="E187" s="144">
        <v>2.66</v>
      </c>
      <c r="F187" s="137">
        <f t="shared" si="2"/>
        <v>0</v>
      </c>
      <c r="G187" s="115">
        <v>30000</v>
      </c>
      <c r="H187" s="113"/>
      <c r="I187" s="80" t="s">
        <v>393</v>
      </c>
      <c r="J187" s="113"/>
      <c r="K187" s="151">
        <v>1</v>
      </c>
      <c r="L187" s="139">
        <v>0.8</v>
      </c>
      <c r="M187" s="80" t="s">
        <v>1784</v>
      </c>
    </row>
    <row r="188" spans="1:13" ht="15" customHeight="1">
      <c r="A188" s="76" t="s">
        <v>617</v>
      </c>
      <c r="B188" s="117" t="s">
        <v>394</v>
      </c>
      <c r="C188" s="111"/>
      <c r="D188" s="146">
        <v>1.7866</v>
      </c>
      <c r="E188" s="144">
        <v>3.5</v>
      </c>
      <c r="F188" s="137">
        <f t="shared" si="2"/>
        <v>0</v>
      </c>
      <c r="G188" s="115">
        <v>39737.56</v>
      </c>
      <c r="H188" s="113"/>
      <c r="I188" s="80" t="s">
        <v>393</v>
      </c>
      <c r="J188" s="113"/>
      <c r="K188" s="151">
        <v>1</v>
      </c>
      <c r="L188" s="139">
        <v>0.8</v>
      </c>
      <c r="M188" s="80" t="s">
        <v>1784</v>
      </c>
    </row>
    <row r="189" spans="1:13" ht="15" customHeight="1">
      <c r="A189" s="76" t="s">
        <v>618</v>
      </c>
      <c r="B189" s="117" t="s">
        <v>394</v>
      </c>
      <c r="C189" s="111"/>
      <c r="D189" s="146">
        <v>2.6876000000000002</v>
      </c>
      <c r="E189" s="144">
        <v>5.95</v>
      </c>
      <c r="F189" s="137">
        <f t="shared" si="2"/>
        <v>0</v>
      </c>
      <c r="G189" s="115">
        <v>70932.009999999995</v>
      </c>
      <c r="H189" s="113"/>
      <c r="I189" s="80" t="s">
        <v>393</v>
      </c>
      <c r="J189" s="113"/>
      <c r="K189" s="151">
        <v>1</v>
      </c>
      <c r="L189" s="139">
        <v>0.8</v>
      </c>
      <c r="M189" s="80" t="s">
        <v>1784</v>
      </c>
    </row>
    <row r="190" spans="1:13" ht="15" customHeight="1">
      <c r="A190" s="76" t="s">
        <v>619</v>
      </c>
      <c r="B190" s="117" t="s">
        <v>394</v>
      </c>
      <c r="C190" s="111"/>
      <c r="D190" s="146">
        <v>5.3560999999999996</v>
      </c>
      <c r="E190" s="144">
        <v>12.29</v>
      </c>
      <c r="F190" s="137">
        <f t="shared" si="2"/>
        <v>0</v>
      </c>
      <c r="G190" s="115">
        <v>158502.69</v>
      </c>
      <c r="H190" s="113"/>
      <c r="I190" s="80" t="s">
        <v>393</v>
      </c>
      <c r="J190" s="113"/>
      <c r="K190" s="151">
        <v>1</v>
      </c>
      <c r="L190" s="139">
        <v>0.8</v>
      </c>
      <c r="M190" s="80" t="s">
        <v>1784</v>
      </c>
    </row>
    <row r="191" spans="1:13" s="74" customFormat="1" ht="15" customHeight="1">
      <c r="A191" s="76" t="s">
        <v>620</v>
      </c>
      <c r="B191" s="117" t="s">
        <v>176</v>
      </c>
      <c r="C191" s="111"/>
      <c r="D191" s="146">
        <v>1.1148</v>
      </c>
      <c r="E191" s="144">
        <v>2.2599999999999998</v>
      </c>
      <c r="F191" s="137">
        <f t="shared" si="2"/>
        <v>0</v>
      </c>
      <c r="G191" s="115">
        <v>30021.39</v>
      </c>
      <c r="H191" s="113"/>
      <c r="I191" s="80" t="s">
        <v>389</v>
      </c>
      <c r="J191" s="113"/>
      <c r="K191" s="151">
        <v>1</v>
      </c>
      <c r="L191" s="139">
        <v>0.8</v>
      </c>
      <c r="M191" s="80" t="s">
        <v>1784</v>
      </c>
    </row>
    <row r="192" spans="1:13" ht="15" customHeight="1">
      <c r="A192" s="76" t="s">
        <v>621</v>
      </c>
      <c r="B192" s="117" t="s">
        <v>176</v>
      </c>
      <c r="C192" s="111"/>
      <c r="D192" s="146">
        <v>1.1148</v>
      </c>
      <c r="E192" s="144">
        <v>2.87</v>
      </c>
      <c r="F192" s="137">
        <f t="shared" si="2"/>
        <v>0</v>
      </c>
      <c r="G192" s="115">
        <v>30021.39</v>
      </c>
      <c r="H192" s="113"/>
      <c r="I192" s="80" t="s">
        <v>389</v>
      </c>
      <c r="J192" s="113"/>
      <c r="K192" s="151">
        <v>1</v>
      </c>
      <c r="L192" s="139">
        <v>0.8</v>
      </c>
      <c r="M192" s="80" t="s">
        <v>1784</v>
      </c>
    </row>
    <row r="193" spans="1:13" ht="15" customHeight="1">
      <c r="A193" s="76" t="s">
        <v>622</v>
      </c>
      <c r="B193" s="117" t="s">
        <v>176</v>
      </c>
      <c r="C193" s="111"/>
      <c r="D193" s="146">
        <v>1.8038000000000001</v>
      </c>
      <c r="E193" s="144">
        <v>6.01</v>
      </c>
      <c r="F193" s="137">
        <f t="shared" si="2"/>
        <v>0</v>
      </c>
      <c r="G193" s="115">
        <v>42601.88</v>
      </c>
      <c r="H193" s="113"/>
      <c r="I193" s="80" t="s">
        <v>389</v>
      </c>
      <c r="J193" s="113"/>
      <c r="K193" s="151">
        <v>1</v>
      </c>
      <c r="L193" s="139">
        <v>0.8</v>
      </c>
      <c r="M193" s="80" t="s">
        <v>1784</v>
      </c>
    </row>
    <row r="194" spans="1:13" ht="15" customHeight="1">
      <c r="A194" s="76" t="s">
        <v>623</v>
      </c>
      <c r="B194" s="117" t="s">
        <v>176</v>
      </c>
      <c r="C194" s="111"/>
      <c r="D194" s="146">
        <v>2.7332000000000001</v>
      </c>
      <c r="E194" s="144">
        <v>6.42</v>
      </c>
      <c r="F194" s="137">
        <f t="shared" si="2"/>
        <v>0</v>
      </c>
      <c r="G194" s="115">
        <v>65683.570000000007</v>
      </c>
      <c r="H194" s="113"/>
      <c r="I194" s="80" t="s">
        <v>389</v>
      </c>
      <c r="J194" s="113"/>
      <c r="K194" s="151">
        <v>1</v>
      </c>
      <c r="L194" s="139">
        <v>0.8</v>
      </c>
      <c r="M194" s="80" t="s">
        <v>1784</v>
      </c>
    </row>
    <row r="195" spans="1:13" s="74" customFormat="1" ht="15" customHeight="1">
      <c r="A195" s="76" t="s">
        <v>624</v>
      </c>
      <c r="B195" s="117" t="s">
        <v>177</v>
      </c>
      <c r="C195" s="111"/>
      <c r="D195" s="146">
        <v>0.5161</v>
      </c>
      <c r="E195" s="144">
        <v>1.95</v>
      </c>
      <c r="F195" s="137">
        <f t="shared" si="2"/>
        <v>0</v>
      </c>
      <c r="G195" s="115">
        <v>30000</v>
      </c>
      <c r="H195" s="113"/>
      <c r="I195" s="80" t="s">
        <v>393</v>
      </c>
      <c r="J195" s="113"/>
      <c r="K195" s="151">
        <v>1</v>
      </c>
      <c r="L195" s="139">
        <v>0.8</v>
      </c>
      <c r="M195" s="80" t="s">
        <v>1784</v>
      </c>
    </row>
    <row r="196" spans="1:13" ht="15" customHeight="1">
      <c r="A196" s="76" t="s">
        <v>625</v>
      </c>
      <c r="B196" s="117" t="s">
        <v>177</v>
      </c>
      <c r="C196" s="111"/>
      <c r="D196" s="146">
        <v>0.5161</v>
      </c>
      <c r="E196" s="144">
        <v>1.95</v>
      </c>
      <c r="F196" s="137">
        <f t="shared" si="2"/>
        <v>0</v>
      </c>
      <c r="G196" s="115">
        <v>30000</v>
      </c>
      <c r="H196" s="113"/>
      <c r="I196" s="80" t="s">
        <v>393</v>
      </c>
      <c r="J196" s="113"/>
      <c r="K196" s="151">
        <v>1</v>
      </c>
      <c r="L196" s="139">
        <v>0.8</v>
      </c>
      <c r="M196" s="80" t="s">
        <v>1784</v>
      </c>
    </row>
    <row r="197" spans="1:13" ht="15" customHeight="1">
      <c r="A197" s="76" t="s">
        <v>626</v>
      </c>
      <c r="B197" s="117" t="s">
        <v>177</v>
      </c>
      <c r="C197" s="111"/>
      <c r="D197" s="146">
        <v>0.95</v>
      </c>
      <c r="E197" s="144">
        <v>2.52</v>
      </c>
      <c r="F197" s="137">
        <f t="shared" si="2"/>
        <v>0</v>
      </c>
      <c r="G197" s="115">
        <v>30000</v>
      </c>
      <c r="H197" s="113"/>
      <c r="I197" s="80" t="s">
        <v>393</v>
      </c>
      <c r="J197" s="113"/>
      <c r="K197" s="151">
        <v>1</v>
      </c>
      <c r="L197" s="139">
        <v>0.8</v>
      </c>
      <c r="M197" s="80" t="s">
        <v>1784</v>
      </c>
    </row>
    <row r="198" spans="1:13" ht="15" customHeight="1">
      <c r="A198" s="76" t="s">
        <v>627</v>
      </c>
      <c r="B198" s="117" t="s">
        <v>177</v>
      </c>
      <c r="C198" s="111"/>
      <c r="D198" s="146">
        <v>1.8332999999999999</v>
      </c>
      <c r="E198" s="144">
        <v>6.12</v>
      </c>
      <c r="F198" s="137">
        <f t="shared" si="2"/>
        <v>0</v>
      </c>
      <c r="G198" s="115">
        <v>41045.19</v>
      </c>
      <c r="H198" s="113"/>
      <c r="I198" s="80" t="s">
        <v>393</v>
      </c>
      <c r="J198" s="113"/>
      <c r="K198" s="151">
        <v>1</v>
      </c>
      <c r="L198" s="139">
        <v>0.8</v>
      </c>
      <c r="M198" s="80" t="s">
        <v>1784</v>
      </c>
    </row>
    <row r="199" spans="1:13" s="74" customFormat="1" ht="15" customHeight="1">
      <c r="A199" s="76" t="s">
        <v>628</v>
      </c>
      <c r="B199" s="117" t="s">
        <v>56</v>
      </c>
      <c r="C199" s="111"/>
      <c r="D199" s="146">
        <v>0.33539999999999998</v>
      </c>
      <c r="E199" s="144">
        <v>1.48</v>
      </c>
      <c r="F199" s="137">
        <f t="shared" ref="F199:F262" si="3">IF(I199="Mental Health and Substance Abuse",ROUND(E199,0),0)</f>
        <v>0</v>
      </c>
      <c r="G199" s="115">
        <v>30000</v>
      </c>
      <c r="H199" s="113"/>
      <c r="I199" s="80" t="s">
        <v>1845</v>
      </c>
      <c r="J199" s="113"/>
      <c r="K199" s="80">
        <v>1.31</v>
      </c>
      <c r="L199" s="139">
        <v>0.8</v>
      </c>
      <c r="M199" s="80" t="s">
        <v>1784</v>
      </c>
    </row>
    <row r="200" spans="1:13" ht="15" customHeight="1">
      <c r="A200" s="76" t="s">
        <v>629</v>
      </c>
      <c r="B200" s="117" t="s">
        <v>56</v>
      </c>
      <c r="C200" s="111"/>
      <c r="D200" s="146">
        <v>0.53539999999999999</v>
      </c>
      <c r="E200" s="144">
        <v>2.08</v>
      </c>
      <c r="F200" s="137">
        <f t="shared" si="3"/>
        <v>0</v>
      </c>
      <c r="G200" s="115">
        <v>30000</v>
      </c>
      <c r="H200" s="113"/>
      <c r="I200" s="80" t="s">
        <v>1845</v>
      </c>
      <c r="J200" s="113"/>
      <c r="K200" s="80">
        <v>1.31</v>
      </c>
      <c r="L200" s="139">
        <v>0.8</v>
      </c>
      <c r="M200" s="80" t="s">
        <v>1784</v>
      </c>
    </row>
    <row r="201" spans="1:13" ht="15" customHeight="1">
      <c r="A201" s="76" t="s">
        <v>630</v>
      </c>
      <c r="B201" s="117" t="s">
        <v>56</v>
      </c>
      <c r="C201" s="111"/>
      <c r="D201" s="146">
        <v>0.99919999999999998</v>
      </c>
      <c r="E201" s="144">
        <v>2.95</v>
      </c>
      <c r="F201" s="137">
        <f t="shared" si="3"/>
        <v>0</v>
      </c>
      <c r="G201" s="115">
        <v>42399.07</v>
      </c>
      <c r="H201" s="113"/>
      <c r="I201" s="80" t="s">
        <v>1845</v>
      </c>
      <c r="J201" s="113"/>
      <c r="K201" s="80">
        <v>1.31</v>
      </c>
      <c r="L201" s="139">
        <v>0.8</v>
      </c>
      <c r="M201" s="80" t="s">
        <v>1784</v>
      </c>
    </row>
    <row r="202" spans="1:13" ht="15" customHeight="1">
      <c r="A202" s="76" t="s">
        <v>631</v>
      </c>
      <c r="B202" s="117" t="s">
        <v>56</v>
      </c>
      <c r="C202" s="111"/>
      <c r="D202" s="146">
        <v>1.8405</v>
      </c>
      <c r="E202" s="144">
        <v>5.86</v>
      </c>
      <c r="F202" s="137">
        <f t="shared" si="3"/>
        <v>0</v>
      </c>
      <c r="G202" s="115">
        <v>42399.07</v>
      </c>
      <c r="H202" s="113"/>
      <c r="I202" s="80" t="s">
        <v>1845</v>
      </c>
      <c r="J202" s="113"/>
      <c r="K202" s="80">
        <v>1.31</v>
      </c>
      <c r="L202" s="139">
        <v>0.8</v>
      </c>
      <c r="M202" s="80" t="s">
        <v>1784</v>
      </c>
    </row>
    <row r="203" spans="1:13" s="74" customFormat="1" ht="15" customHeight="1">
      <c r="A203" s="76" t="s">
        <v>632</v>
      </c>
      <c r="B203" s="117" t="s">
        <v>57</v>
      </c>
      <c r="C203" s="111"/>
      <c r="D203" s="146">
        <v>0.40450000000000003</v>
      </c>
      <c r="E203" s="144">
        <v>1.76</v>
      </c>
      <c r="F203" s="137">
        <f t="shared" si="3"/>
        <v>0</v>
      </c>
      <c r="G203" s="115">
        <v>30000</v>
      </c>
      <c r="H203" s="113"/>
      <c r="I203" s="80" t="s">
        <v>395</v>
      </c>
      <c r="J203" s="113"/>
      <c r="K203" s="151">
        <v>1</v>
      </c>
      <c r="L203" s="139">
        <v>0.8</v>
      </c>
      <c r="M203" s="80" t="s">
        <v>1784</v>
      </c>
    </row>
    <row r="204" spans="1:13" ht="15" customHeight="1">
      <c r="A204" s="76" t="s">
        <v>633</v>
      </c>
      <c r="B204" s="117" t="s">
        <v>57</v>
      </c>
      <c r="C204" s="111"/>
      <c r="D204" s="146">
        <v>0.47620000000000001</v>
      </c>
      <c r="E204" s="144">
        <v>2.04</v>
      </c>
      <c r="F204" s="137">
        <f t="shared" si="3"/>
        <v>0</v>
      </c>
      <c r="G204" s="115">
        <v>30000</v>
      </c>
      <c r="H204" s="113"/>
      <c r="I204" s="80" t="s">
        <v>395</v>
      </c>
      <c r="J204" s="113"/>
      <c r="K204" s="151">
        <v>1</v>
      </c>
      <c r="L204" s="139">
        <v>0.8</v>
      </c>
      <c r="M204" s="80" t="s">
        <v>1784</v>
      </c>
    </row>
    <row r="205" spans="1:13" ht="15" customHeight="1">
      <c r="A205" s="76" t="s">
        <v>634</v>
      </c>
      <c r="B205" s="117" t="s">
        <v>57</v>
      </c>
      <c r="C205" s="111"/>
      <c r="D205" s="146">
        <v>1.2899</v>
      </c>
      <c r="E205" s="144">
        <v>3.79</v>
      </c>
      <c r="F205" s="137">
        <f t="shared" si="3"/>
        <v>0</v>
      </c>
      <c r="G205" s="115">
        <v>32535.95</v>
      </c>
      <c r="H205" s="113"/>
      <c r="I205" s="80" t="s">
        <v>395</v>
      </c>
      <c r="J205" s="113"/>
      <c r="K205" s="151">
        <v>1</v>
      </c>
      <c r="L205" s="139">
        <v>0.8</v>
      </c>
      <c r="M205" s="80" t="s">
        <v>1784</v>
      </c>
    </row>
    <row r="206" spans="1:13" ht="15" customHeight="1">
      <c r="A206" s="76" t="s">
        <v>635</v>
      </c>
      <c r="B206" s="117" t="s">
        <v>57</v>
      </c>
      <c r="C206" s="111"/>
      <c r="D206" s="146">
        <v>2.367</v>
      </c>
      <c r="E206" s="144">
        <v>7.65</v>
      </c>
      <c r="F206" s="137">
        <f t="shared" si="3"/>
        <v>0</v>
      </c>
      <c r="G206" s="115">
        <v>52856.17</v>
      </c>
      <c r="H206" s="113"/>
      <c r="I206" s="80" t="s">
        <v>395</v>
      </c>
      <c r="J206" s="113"/>
      <c r="K206" s="151">
        <v>1</v>
      </c>
      <c r="L206" s="139">
        <v>0.8</v>
      </c>
      <c r="M206" s="80" t="s">
        <v>1784</v>
      </c>
    </row>
    <row r="207" spans="1:13" s="74" customFormat="1" ht="15" customHeight="1">
      <c r="A207" s="76" t="s">
        <v>636</v>
      </c>
      <c r="B207" s="117" t="s">
        <v>178</v>
      </c>
      <c r="C207" s="111"/>
      <c r="D207" s="146">
        <v>0.77600000000000002</v>
      </c>
      <c r="E207" s="144">
        <v>2</v>
      </c>
      <c r="F207" s="137">
        <f t="shared" si="3"/>
        <v>0</v>
      </c>
      <c r="G207" s="115">
        <v>30327.63</v>
      </c>
      <c r="H207" s="113"/>
      <c r="I207" s="80" t="s">
        <v>393</v>
      </c>
      <c r="J207" s="113"/>
      <c r="K207" s="151">
        <v>1</v>
      </c>
      <c r="L207" s="139">
        <v>0.8</v>
      </c>
      <c r="M207" s="80" t="s">
        <v>1784</v>
      </c>
    </row>
    <row r="208" spans="1:13" ht="15" customHeight="1">
      <c r="A208" s="76" t="s">
        <v>637</v>
      </c>
      <c r="B208" s="117" t="s">
        <v>178</v>
      </c>
      <c r="C208" s="111"/>
      <c r="D208" s="146">
        <v>0.77600000000000002</v>
      </c>
      <c r="E208" s="144">
        <v>2.2999999999999998</v>
      </c>
      <c r="F208" s="137">
        <f t="shared" si="3"/>
        <v>0</v>
      </c>
      <c r="G208" s="115">
        <v>30327.63</v>
      </c>
      <c r="H208" s="113"/>
      <c r="I208" s="80" t="s">
        <v>393</v>
      </c>
      <c r="J208" s="113"/>
      <c r="K208" s="151">
        <v>1</v>
      </c>
      <c r="L208" s="139">
        <v>0.8</v>
      </c>
      <c r="M208" s="80" t="s">
        <v>1784</v>
      </c>
    </row>
    <row r="209" spans="1:13" ht="15" customHeight="1">
      <c r="A209" s="76" t="s">
        <v>638</v>
      </c>
      <c r="B209" s="117" t="s">
        <v>178</v>
      </c>
      <c r="C209" s="111"/>
      <c r="D209" s="146">
        <v>1.4964999999999999</v>
      </c>
      <c r="E209" s="144">
        <v>3.57</v>
      </c>
      <c r="F209" s="137">
        <f t="shared" si="3"/>
        <v>0</v>
      </c>
      <c r="G209" s="115">
        <v>48824.18</v>
      </c>
      <c r="H209" s="113"/>
      <c r="I209" s="80" t="s">
        <v>393</v>
      </c>
      <c r="J209" s="113"/>
      <c r="K209" s="151">
        <v>1</v>
      </c>
      <c r="L209" s="139">
        <v>0.8</v>
      </c>
      <c r="M209" s="80" t="s">
        <v>1784</v>
      </c>
    </row>
    <row r="210" spans="1:13" ht="15" customHeight="1">
      <c r="A210" s="76" t="s">
        <v>639</v>
      </c>
      <c r="B210" s="117" t="s">
        <v>178</v>
      </c>
      <c r="C210" s="111"/>
      <c r="D210" s="146">
        <v>2.2153</v>
      </c>
      <c r="E210" s="144">
        <v>5.75</v>
      </c>
      <c r="F210" s="137">
        <f t="shared" si="3"/>
        <v>0</v>
      </c>
      <c r="G210" s="115">
        <v>54291.08</v>
      </c>
      <c r="H210" s="113"/>
      <c r="I210" s="80" t="s">
        <v>393</v>
      </c>
      <c r="J210" s="113"/>
      <c r="K210" s="151">
        <v>1</v>
      </c>
      <c r="L210" s="139">
        <v>0.8</v>
      </c>
      <c r="M210" s="80" t="s">
        <v>1784</v>
      </c>
    </row>
    <row r="211" spans="1:13" s="74" customFormat="1" ht="15" customHeight="1">
      <c r="A211" s="76" t="s">
        <v>640</v>
      </c>
      <c r="B211" s="117" t="s">
        <v>179</v>
      </c>
      <c r="C211" s="111"/>
      <c r="D211" s="146">
        <v>2.3873000000000002</v>
      </c>
      <c r="E211" s="144">
        <v>2.94</v>
      </c>
      <c r="F211" s="137">
        <f t="shared" si="3"/>
        <v>0</v>
      </c>
      <c r="G211" s="115">
        <v>44567.199999999997</v>
      </c>
      <c r="H211" s="113"/>
      <c r="I211" s="80" t="s">
        <v>396</v>
      </c>
      <c r="J211" s="113"/>
      <c r="K211" s="151">
        <v>1</v>
      </c>
      <c r="L211" s="139">
        <v>0.8</v>
      </c>
      <c r="M211" s="80" t="s">
        <v>1784</v>
      </c>
    </row>
    <row r="212" spans="1:13" ht="15" customHeight="1">
      <c r="A212" s="76" t="s">
        <v>641</v>
      </c>
      <c r="B212" s="117" t="s">
        <v>179</v>
      </c>
      <c r="C212" s="111"/>
      <c r="D212" s="146">
        <v>2.7564000000000002</v>
      </c>
      <c r="E212" s="144">
        <v>5.34</v>
      </c>
      <c r="F212" s="137">
        <f t="shared" si="3"/>
        <v>0</v>
      </c>
      <c r="G212" s="115">
        <v>57300.78</v>
      </c>
      <c r="H212" s="113"/>
      <c r="I212" s="80" t="s">
        <v>396</v>
      </c>
      <c r="J212" s="113"/>
      <c r="K212" s="151">
        <v>1</v>
      </c>
      <c r="L212" s="139">
        <v>0.8</v>
      </c>
      <c r="M212" s="80" t="s">
        <v>1784</v>
      </c>
    </row>
    <row r="213" spans="1:13" ht="15" customHeight="1">
      <c r="A213" s="76" t="s">
        <v>642</v>
      </c>
      <c r="B213" s="117" t="s">
        <v>179</v>
      </c>
      <c r="C213" s="111"/>
      <c r="D213" s="146">
        <v>4.3449</v>
      </c>
      <c r="E213" s="144">
        <v>7.88</v>
      </c>
      <c r="F213" s="137">
        <f t="shared" si="3"/>
        <v>0</v>
      </c>
      <c r="G213" s="115">
        <v>103776.69</v>
      </c>
      <c r="H213" s="113"/>
      <c r="I213" s="80" t="s">
        <v>396</v>
      </c>
      <c r="J213" s="113"/>
      <c r="K213" s="151">
        <v>1</v>
      </c>
      <c r="L213" s="139">
        <v>0.8</v>
      </c>
      <c r="M213" s="80" t="s">
        <v>1784</v>
      </c>
    </row>
    <row r="214" spans="1:13" ht="15" customHeight="1">
      <c r="A214" s="76" t="s">
        <v>643</v>
      </c>
      <c r="B214" s="117" t="s">
        <v>179</v>
      </c>
      <c r="C214" s="111"/>
      <c r="D214" s="146">
        <v>6.6748000000000003</v>
      </c>
      <c r="E214" s="144">
        <v>11.91</v>
      </c>
      <c r="F214" s="137">
        <f t="shared" si="3"/>
        <v>0</v>
      </c>
      <c r="G214" s="115">
        <v>128277.4</v>
      </c>
      <c r="H214" s="113"/>
      <c r="I214" s="80" t="s">
        <v>396</v>
      </c>
      <c r="J214" s="113"/>
      <c r="K214" s="151">
        <v>1</v>
      </c>
      <c r="L214" s="139">
        <v>0.8</v>
      </c>
      <c r="M214" s="80" t="s">
        <v>1784</v>
      </c>
    </row>
    <row r="215" spans="1:13" s="74" customFormat="1" ht="15" customHeight="1">
      <c r="A215" s="76" t="s">
        <v>644</v>
      </c>
      <c r="B215" s="117" t="s">
        <v>180</v>
      </c>
      <c r="C215" s="111"/>
      <c r="D215" s="146">
        <v>1.1715</v>
      </c>
      <c r="E215" s="144">
        <v>2.54</v>
      </c>
      <c r="F215" s="137">
        <f t="shared" si="3"/>
        <v>0</v>
      </c>
      <c r="G215" s="115">
        <v>30000</v>
      </c>
      <c r="H215" s="113"/>
      <c r="I215" s="80" t="s">
        <v>396</v>
      </c>
      <c r="J215" s="113"/>
      <c r="K215" s="151">
        <v>1</v>
      </c>
      <c r="L215" s="139">
        <v>0.8</v>
      </c>
      <c r="M215" s="80" t="s">
        <v>1784</v>
      </c>
    </row>
    <row r="216" spans="1:13" ht="15" customHeight="1">
      <c r="A216" s="76" t="s">
        <v>645</v>
      </c>
      <c r="B216" s="117" t="s">
        <v>180</v>
      </c>
      <c r="C216" s="111"/>
      <c r="D216" s="146">
        <v>2.5005000000000002</v>
      </c>
      <c r="E216" s="144">
        <v>5.69</v>
      </c>
      <c r="F216" s="137">
        <f t="shared" si="3"/>
        <v>0</v>
      </c>
      <c r="G216" s="115">
        <v>60342.34</v>
      </c>
      <c r="H216" s="113"/>
      <c r="I216" s="80" t="s">
        <v>396</v>
      </c>
      <c r="J216" s="113"/>
      <c r="K216" s="151">
        <v>1</v>
      </c>
      <c r="L216" s="139">
        <v>0.8</v>
      </c>
      <c r="M216" s="80" t="s">
        <v>1784</v>
      </c>
    </row>
    <row r="217" spans="1:13" ht="15" customHeight="1">
      <c r="A217" s="76" t="s">
        <v>646</v>
      </c>
      <c r="B217" s="117" t="s">
        <v>180</v>
      </c>
      <c r="C217" s="111"/>
      <c r="D217" s="146">
        <v>4.2081</v>
      </c>
      <c r="E217" s="144">
        <v>10.039999999999999</v>
      </c>
      <c r="F217" s="137">
        <f t="shared" si="3"/>
        <v>0</v>
      </c>
      <c r="G217" s="115">
        <v>125037.41</v>
      </c>
      <c r="H217" s="113"/>
      <c r="I217" s="80" t="s">
        <v>396</v>
      </c>
      <c r="J217" s="113"/>
      <c r="K217" s="151">
        <v>1</v>
      </c>
      <c r="L217" s="139">
        <v>0.8</v>
      </c>
      <c r="M217" s="80" t="s">
        <v>1784</v>
      </c>
    </row>
    <row r="218" spans="1:13" ht="15" customHeight="1">
      <c r="A218" s="76" t="s">
        <v>647</v>
      </c>
      <c r="B218" s="117" t="s">
        <v>180</v>
      </c>
      <c r="C218" s="111"/>
      <c r="D218" s="146">
        <v>6.2279999999999998</v>
      </c>
      <c r="E218" s="144">
        <v>11.1</v>
      </c>
      <c r="F218" s="137">
        <f t="shared" si="3"/>
        <v>0</v>
      </c>
      <c r="G218" s="115">
        <v>201941.42</v>
      </c>
      <c r="H218" s="113"/>
      <c r="I218" s="80" t="s">
        <v>396</v>
      </c>
      <c r="J218" s="113"/>
      <c r="K218" s="151">
        <v>1</v>
      </c>
      <c r="L218" s="139">
        <v>0.8</v>
      </c>
      <c r="M218" s="80" t="s">
        <v>1784</v>
      </c>
    </row>
    <row r="219" spans="1:13" s="74" customFormat="1" ht="15" customHeight="1">
      <c r="A219" s="76" t="s">
        <v>648</v>
      </c>
      <c r="B219" s="117" t="s">
        <v>181</v>
      </c>
      <c r="C219" s="111"/>
      <c r="D219" s="146">
        <v>3.5651000000000002</v>
      </c>
      <c r="E219" s="144">
        <v>8.5399999999999991</v>
      </c>
      <c r="F219" s="137">
        <f t="shared" si="3"/>
        <v>0</v>
      </c>
      <c r="G219" s="115">
        <v>55299.69</v>
      </c>
      <c r="H219" s="113"/>
      <c r="I219" s="80" t="s">
        <v>1845</v>
      </c>
      <c r="J219" s="113"/>
      <c r="K219" s="80">
        <v>1.31</v>
      </c>
      <c r="L219" s="139">
        <v>0.8</v>
      </c>
      <c r="M219" s="80" t="s">
        <v>1784</v>
      </c>
    </row>
    <row r="220" spans="1:13" ht="15" customHeight="1">
      <c r="A220" s="76" t="s">
        <v>649</v>
      </c>
      <c r="B220" s="117" t="s">
        <v>181</v>
      </c>
      <c r="C220" s="111"/>
      <c r="D220" s="146">
        <v>4.5685000000000002</v>
      </c>
      <c r="E220" s="144">
        <v>11.9</v>
      </c>
      <c r="F220" s="137">
        <f t="shared" si="3"/>
        <v>0</v>
      </c>
      <c r="G220" s="115">
        <v>112174.69</v>
      </c>
      <c r="H220" s="113"/>
      <c r="I220" s="80" t="s">
        <v>1845</v>
      </c>
      <c r="J220" s="113"/>
      <c r="K220" s="80">
        <v>1.31</v>
      </c>
      <c r="L220" s="139">
        <v>0.8</v>
      </c>
      <c r="M220" s="80" t="s">
        <v>1784</v>
      </c>
    </row>
    <row r="221" spans="1:13" ht="15" customHeight="1">
      <c r="A221" s="76" t="s">
        <v>650</v>
      </c>
      <c r="B221" s="117" t="s">
        <v>181</v>
      </c>
      <c r="C221" s="111"/>
      <c r="D221" s="146">
        <v>5.3689999999999998</v>
      </c>
      <c r="E221" s="144">
        <v>12.13</v>
      </c>
      <c r="F221" s="137">
        <f t="shared" si="3"/>
        <v>0</v>
      </c>
      <c r="G221" s="115">
        <v>128870.22</v>
      </c>
      <c r="H221" s="113"/>
      <c r="I221" s="80" t="s">
        <v>1845</v>
      </c>
      <c r="J221" s="113"/>
      <c r="K221" s="80">
        <v>1.31</v>
      </c>
      <c r="L221" s="139">
        <v>0.8</v>
      </c>
      <c r="M221" s="80" t="s">
        <v>1784</v>
      </c>
    </row>
    <row r="222" spans="1:13" ht="15" customHeight="1">
      <c r="A222" s="76" t="s">
        <v>651</v>
      </c>
      <c r="B222" s="117" t="s">
        <v>181</v>
      </c>
      <c r="C222" s="111"/>
      <c r="D222" s="146">
        <v>7.8764000000000003</v>
      </c>
      <c r="E222" s="144">
        <v>15.67</v>
      </c>
      <c r="F222" s="137">
        <f t="shared" si="3"/>
        <v>0</v>
      </c>
      <c r="G222" s="115">
        <v>208567.13</v>
      </c>
      <c r="H222" s="113"/>
      <c r="I222" s="80" t="s">
        <v>1845</v>
      </c>
      <c r="J222" s="113"/>
      <c r="K222" s="80">
        <v>1.31</v>
      </c>
      <c r="L222" s="139">
        <v>0.8</v>
      </c>
      <c r="M222" s="80" t="s">
        <v>1784</v>
      </c>
    </row>
    <row r="223" spans="1:13" s="74" customFormat="1" ht="15" customHeight="1">
      <c r="A223" s="76" t="s">
        <v>652</v>
      </c>
      <c r="B223" s="117" t="s">
        <v>58</v>
      </c>
      <c r="C223" s="111"/>
      <c r="D223" s="146">
        <v>1.0625</v>
      </c>
      <c r="E223" s="144">
        <v>3.75</v>
      </c>
      <c r="F223" s="137">
        <f t="shared" si="3"/>
        <v>0</v>
      </c>
      <c r="G223" s="115">
        <v>30000</v>
      </c>
      <c r="H223" s="113"/>
      <c r="I223" s="80" t="s">
        <v>1845</v>
      </c>
      <c r="J223" s="113"/>
      <c r="K223" s="80">
        <v>1.31</v>
      </c>
      <c r="L223" s="139">
        <v>0.8</v>
      </c>
      <c r="M223" s="80" t="s">
        <v>1784</v>
      </c>
    </row>
    <row r="224" spans="1:13" ht="15" customHeight="1">
      <c r="A224" s="76" t="s">
        <v>653</v>
      </c>
      <c r="B224" s="117" t="s">
        <v>58</v>
      </c>
      <c r="C224" s="111"/>
      <c r="D224" s="146">
        <v>1.9172</v>
      </c>
      <c r="E224" s="144">
        <v>6.81</v>
      </c>
      <c r="F224" s="137">
        <f t="shared" si="3"/>
        <v>0</v>
      </c>
      <c r="G224" s="115">
        <v>42684.42</v>
      </c>
      <c r="H224" s="113"/>
      <c r="I224" s="80" t="s">
        <v>1845</v>
      </c>
      <c r="J224" s="113"/>
      <c r="K224" s="80">
        <v>1.31</v>
      </c>
      <c r="L224" s="139">
        <v>0.8</v>
      </c>
      <c r="M224" s="80" t="s">
        <v>1784</v>
      </c>
    </row>
    <row r="225" spans="1:13" ht="15" customHeight="1">
      <c r="A225" s="76" t="s">
        <v>654</v>
      </c>
      <c r="B225" s="117" t="s">
        <v>58</v>
      </c>
      <c r="C225" s="111"/>
      <c r="D225" s="146">
        <v>2.6545999999999998</v>
      </c>
      <c r="E225" s="144">
        <v>9.2100000000000009</v>
      </c>
      <c r="F225" s="137">
        <f t="shared" si="3"/>
        <v>0</v>
      </c>
      <c r="G225" s="115">
        <v>54559.95</v>
      </c>
      <c r="H225" s="113"/>
      <c r="I225" s="80" t="s">
        <v>1845</v>
      </c>
      <c r="J225" s="113"/>
      <c r="K225" s="80">
        <v>1.31</v>
      </c>
      <c r="L225" s="139">
        <v>0.8</v>
      </c>
      <c r="M225" s="80" t="s">
        <v>1784</v>
      </c>
    </row>
    <row r="226" spans="1:13" ht="15" customHeight="1">
      <c r="A226" s="76" t="s">
        <v>655</v>
      </c>
      <c r="B226" s="117" t="s">
        <v>58</v>
      </c>
      <c r="C226" s="111"/>
      <c r="D226" s="146">
        <v>2.8250999999999999</v>
      </c>
      <c r="E226" s="144">
        <v>9.2100000000000009</v>
      </c>
      <c r="F226" s="137">
        <f t="shared" si="3"/>
        <v>0</v>
      </c>
      <c r="G226" s="115">
        <v>62997.06</v>
      </c>
      <c r="H226" s="113"/>
      <c r="I226" s="80" t="s">
        <v>1845</v>
      </c>
      <c r="J226" s="113"/>
      <c r="K226" s="80">
        <v>1.31</v>
      </c>
      <c r="L226" s="139">
        <v>0.8</v>
      </c>
      <c r="M226" s="80" t="s">
        <v>1784</v>
      </c>
    </row>
    <row r="227" spans="1:13" s="74" customFormat="1" ht="15" customHeight="1">
      <c r="A227" s="76" t="s">
        <v>656</v>
      </c>
      <c r="B227" s="117" t="s">
        <v>182</v>
      </c>
      <c r="C227" s="111"/>
      <c r="D227" s="146">
        <v>0.47339999999999999</v>
      </c>
      <c r="E227" s="144">
        <v>2.1</v>
      </c>
      <c r="F227" s="137">
        <f t="shared" si="3"/>
        <v>0</v>
      </c>
      <c r="G227" s="115">
        <v>30000</v>
      </c>
      <c r="H227" s="113"/>
      <c r="I227" s="80" t="s">
        <v>397</v>
      </c>
      <c r="J227" s="113"/>
      <c r="K227" s="151">
        <v>1.7</v>
      </c>
      <c r="L227" s="139">
        <v>0.8</v>
      </c>
      <c r="M227" s="80" t="s">
        <v>1784</v>
      </c>
    </row>
    <row r="228" spans="1:13" ht="15" customHeight="1">
      <c r="A228" s="76" t="s">
        <v>657</v>
      </c>
      <c r="B228" s="117" t="s">
        <v>182</v>
      </c>
      <c r="C228" s="111"/>
      <c r="D228" s="146">
        <v>0.79679999999999995</v>
      </c>
      <c r="E228" s="144">
        <v>2.52</v>
      </c>
      <c r="F228" s="137">
        <f t="shared" si="3"/>
        <v>0</v>
      </c>
      <c r="G228" s="115">
        <v>30000</v>
      </c>
      <c r="H228" s="113"/>
      <c r="I228" s="80" t="s">
        <v>397</v>
      </c>
      <c r="J228" s="113"/>
      <c r="K228" s="151">
        <v>1.7</v>
      </c>
      <c r="L228" s="139">
        <v>0.8</v>
      </c>
      <c r="M228" s="80" t="s">
        <v>1784</v>
      </c>
    </row>
    <row r="229" spans="1:13" ht="15" customHeight="1">
      <c r="A229" s="76" t="s">
        <v>658</v>
      </c>
      <c r="B229" s="117" t="s">
        <v>182</v>
      </c>
      <c r="C229" s="111"/>
      <c r="D229" s="146">
        <v>1.3467</v>
      </c>
      <c r="E229" s="144">
        <v>3.75</v>
      </c>
      <c r="F229" s="137">
        <f t="shared" si="3"/>
        <v>0</v>
      </c>
      <c r="G229" s="115">
        <v>32936.33</v>
      </c>
      <c r="H229" s="113"/>
      <c r="I229" s="80" t="s">
        <v>397</v>
      </c>
      <c r="J229" s="113"/>
      <c r="K229" s="151">
        <v>1.7</v>
      </c>
      <c r="L229" s="139">
        <v>0.8</v>
      </c>
      <c r="M229" s="80" t="s">
        <v>1784</v>
      </c>
    </row>
    <row r="230" spans="1:13" ht="15" customHeight="1">
      <c r="A230" s="76" t="s">
        <v>659</v>
      </c>
      <c r="B230" s="117" t="s">
        <v>182</v>
      </c>
      <c r="C230" s="111"/>
      <c r="D230" s="146">
        <v>1.6448</v>
      </c>
      <c r="E230" s="144">
        <v>4.66</v>
      </c>
      <c r="F230" s="137">
        <f t="shared" si="3"/>
        <v>0</v>
      </c>
      <c r="G230" s="115">
        <v>36871.379999999997</v>
      </c>
      <c r="H230" s="113"/>
      <c r="I230" s="80" t="s">
        <v>397</v>
      </c>
      <c r="J230" s="113"/>
      <c r="K230" s="151">
        <v>1.7</v>
      </c>
      <c r="L230" s="139">
        <v>0.8</v>
      </c>
      <c r="M230" s="80" t="s">
        <v>1784</v>
      </c>
    </row>
    <row r="231" spans="1:13" s="74" customFormat="1" ht="15" customHeight="1">
      <c r="A231" s="76" t="s">
        <v>660</v>
      </c>
      <c r="B231" s="117" t="s">
        <v>59</v>
      </c>
      <c r="C231" s="111"/>
      <c r="D231" s="146">
        <v>0.52090000000000003</v>
      </c>
      <c r="E231" s="144">
        <v>1.94</v>
      </c>
      <c r="F231" s="137">
        <f t="shared" si="3"/>
        <v>0</v>
      </c>
      <c r="G231" s="115">
        <v>30000</v>
      </c>
      <c r="H231" s="113"/>
      <c r="I231" s="80" t="s">
        <v>1845</v>
      </c>
      <c r="J231" s="113"/>
      <c r="K231" s="80">
        <v>1.31</v>
      </c>
      <c r="L231" s="139">
        <v>0.8</v>
      </c>
      <c r="M231" s="80" t="s">
        <v>1784</v>
      </c>
    </row>
    <row r="232" spans="1:13" ht="15" customHeight="1">
      <c r="A232" s="76" t="s">
        <v>661</v>
      </c>
      <c r="B232" s="117" t="s">
        <v>59</v>
      </c>
      <c r="C232" s="111"/>
      <c r="D232" s="146">
        <v>0.82289999999999996</v>
      </c>
      <c r="E232" s="144">
        <v>2.68</v>
      </c>
      <c r="F232" s="137">
        <f t="shared" si="3"/>
        <v>0</v>
      </c>
      <c r="G232" s="115">
        <v>30000</v>
      </c>
      <c r="H232" s="113"/>
      <c r="I232" s="80" t="s">
        <v>1845</v>
      </c>
      <c r="J232" s="113"/>
      <c r="K232" s="80">
        <v>1.31</v>
      </c>
      <c r="L232" s="139">
        <v>0.8</v>
      </c>
      <c r="M232" s="80" t="s">
        <v>1784</v>
      </c>
    </row>
    <row r="233" spans="1:13" ht="15" customHeight="1">
      <c r="A233" s="76" t="s">
        <v>662</v>
      </c>
      <c r="B233" s="117" t="s">
        <v>59</v>
      </c>
      <c r="C233" s="111"/>
      <c r="D233" s="146">
        <v>1.8254999999999999</v>
      </c>
      <c r="E233" s="144">
        <v>4.46</v>
      </c>
      <c r="F233" s="137">
        <f t="shared" si="3"/>
        <v>0</v>
      </c>
      <c r="G233" s="115">
        <v>78745.210000000006</v>
      </c>
      <c r="H233" s="113"/>
      <c r="I233" s="80" t="s">
        <v>1845</v>
      </c>
      <c r="J233" s="113"/>
      <c r="K233" s="80">
        <v>1.31</v>
      </c>
      <c r="L233" s="139">
        <v>0.8</v>
      </c>
      <c r="M233" s="80" t="s">
        <v>1784</v>
      </c>
    </row>
    <row r="234" spans="1:13" ht="15" customHeight="1">
      <c r="A234" s="76" t="s">
        <v>663</v>
      </c>
      <c r="B234" s="117" t="s">
        <v>59</v>
      </c>
      <c r="C234" s="111"/>
      <c r="D234" s="146">
        <v>3.1425999999999998</v>
      </c>
      <c r="E234" s="144">
        <v>5.97</v>
      </c>
      <c r="F234" s="137">
        <f t="shared" si="3"/>
        <v>0</v>
      </c>
      <c r="G234" s="115">
        <v>103706.54</v>
      </c>
      <c r="H234" s="113"/>
      <c r="I234" s="80" t="s">
        <v>1845</v>
      </c>
      <c r="J234" s="113"/>
      <c r="K234" s="80">
        <v>1.31</v>
      </c>
      <c r="L234" s="139">
        <v>0.8</v>
      </c>
      <c r="M234" s="80" t="s">
        <v>1784</v>
      </c>
    </row>
    <row r="235" spans="1:13" s="74" customFormat="1" ht="15" customHeight="1">
      <c r="A235" s="76" t="s">
        <v>664</v>
      </c>
      <c r="B235" s="117" t="s">
        <v>60</v>
      </c>
      <c r="C235" s="111"/>
      <c r="D235" s="146">
        <v>0.55069999999999997</v>
      </c>
      <c r="E235" s="144">
        <v>2.0099999999999998</v>
      </c>
      <c r="F235" s="137">
        <f t="shared" si="3"/>
        <v>0</v>
      </c>
      <c r="G235" s="115">
        <v>30000</v>
      </c>
      <c r="H235" s="113"/>
      <c r="I235" s="80" t="s">
        <v>1845</v>
      </c>
      <c r="J235" s="113"/>
      <c r="K235" s="80">
        <v>1.31</v>
      </c>
      <c r="L235" s="139">
        <v>0.8</v>
      </c>
      <c r="M235" s="80" t="s">
        <v>1784</v>
      </c>
    </row>
    <row r="236" spans="1:13" ht="15" customHeight="1">
      <c r="A236" s="76" t="s">
        <v>665</v>
      </c>
      <c r="B236" s="117" t="s">
        <v>60</v>
      </c>
      <c r="C236" s="111"/>
      <c r="D236" s="146">
        <v>0.86509999999999998</v>
      </c>
      <c r="E236" s="144">
        <v>2.79</v>
      </c>
      <c r="F236" s="137">
        <f t="shared" si="3"/>
        <v>0</v>
      </c>
      <c r="G236" s="115">
        <v>30000</v>
      </c>
      <c r="H236" s="113"/>
      <c r="I236" s="80" t="s">
        <v>1845</v>
      </c>
      <c r="J236" s="113"/>
      <c r="K236" s="80">
        <v>1.31</v>
      </c>
      <c r="L236" s="139">
        <v>0.8</v>
      </c>
      <c r="M236" s="80" t="s">
        <v>1784</v>
      </c>
    </row>
    <row r="237" spans="1:13" ht="15" customHeight="1">
      <c r="A237" s="76" t="s">
        <v>666</v>
      </c>
      <c r="B237" s="117" t="s">
        <v>60</v>
      </c>
      <c r="C237" s="111"/>
      <c r="D237" s="146">
        <v>1.4767999999999999</v>
      </c>
      <c r="E237" s="144">
        <v>3.79</v>
      </c>
      <c r="F237" s="137">
        <f t="shared" si="3"/>
        <v>0</v>
      </c>
      <c r="G237" s="115">
        <v>44915.88</v>
      </c>
      <c r="H237" s="113"/>
      <c r="I237" s="80" t="s">
        <v>1845</v>
      </c>
      <c r="J237" s="113"/>
      <c r="K237" s="80">
        <v>1.31</v>
      </c>
      <c r="L237" s="139">
        <v>0.8</v>
      </c>
      <c r="M237" s="80" t="s">
        <v>1784</v>
      </c>
    </row>
    <row r="238" spans="1:13" ht="15" customHeight="1">
      <c r="A238" s="76" t="s">
        <v>667</v>
      </c>
      <c r="B238" s="117" t="s">
        <v>60</v>
      </c>
      <c r="C238" s="111"/>
      <c r="D238" s="146">
        <v>2.3359999999999999</v>
      </c>
      <c r="E238" s="144">
        <v>4.49</v>
      </c>
      <c r="F238" s="137">
        <f t="shared" si="3"/>
        <v>0</v>
      </c>
      <c r="G238" s="115">
        <v>55138.96</v>
      </c>
      <c r="H238" s="113"/>
      <c r="I238" s="80" t="s">
        <v>1845</v>
      </c>
      <c r="J238" s="113"/>
      <c r="K238" s="80">
        <v>1.31</v>
      </c>
      <c r="L238" s="139">
        <v>0.8</v>
      </c>
      <c r="M238" s="80" t="s">
        <v>1784</v>
      </c>
    </row>
    <row r="239" spans="1:13" s="74" customFormat="1" ht="15" customHeight="1">
      <c r="A239" s="76" t="s">
        <v>668</v>
      </c>
      <c r="B239" s="117" t="s">
        <v>183</v>
      </c>
      <c r="C239" s="111"/>
      <c r="D239" s="146">
        <v>0.42530000000000001</v>
      </c>
      <c r="E239" s="144">
        <v>1.83</v>
      </c>
      <c r="F239" s="137">
        <f t="shared" si="3"/>
        <v>0</v>
      </c>
      <c r="G239" s="115">
        <v>30000</v>
      </c>
      <c r="H239" s="113"/>
      <c r="I239" s="80" t="s">
        <v>396</v>
      </c>
      <c r="J239" s="113"/>
      <c r="K239" s="151">
        <v>1</v>
      </c>
      <c r="L239" s="139">
        <v>0.8</v>
      </c>
      <c r="M239" s="80" t="s">
        <v>1784</v>
      </c>
    </row>
    <row r="240" spans="1:13" ht="15" customHeight="1">
      <c r="A240" s="76" t="s">
        <v>669</v>
      </c>
      <c r="B240" s="117" t="s">
        <v>183</v>
      </c>
      <c r="C240" s="111"/>
      <c r="D240" s="146">
        <v>0.64559999999999995</v>
      </c>
      <c r="E240" s="144">
        <v>2.44</v>
      </c>
      <c r="F240" s="137">
        <f t="shared" si="3"/>
        <v>0</v>
      </c>
      <c r="G240" s="115">
        <v>30000</v>
      </c>
      <c r="H240" s="113"/>
      <c r="I240" s="80" t="s">
        <v>396</v>
      </c>
      <c r="J240" s="113"/>
      <c r="K240" s="151">
        <v>1</v>
      </c>
      <c r="L240" s="139">
        <v>0.8</v>
      </c>
      <c r="M240" s="80" t="s">
        <v>1784</v>
      </c>
    </row>
    <row r="241" spans="1:13" ht="15" customHeight="1">
      <c r="A241" s="76" t="s">
        <v>670</v>
      </c>
      <c r="B241" s="117" t="s">
        <v>183</v>
      </c>
      <c r="C241" s="111"/>
      <c r="D241" s="146">
        <v>1.1862999999999999</v>
      </c>
      <c r="E241" s="144">
        <v>3.89</v>
      </c>
      <c r="F241" s="137">
        <f t="shared" si="3"/>
        <v>0</v>
      </c>
      <c r="G241" s="115">
        <v>35606.26</v>
      </c>
      <c r="H241" s="113"/>
      <c r="I241" s="80" t="s">
        <v>396</v>
      </c>
      <c r="J241" s="113"/>
      <c r="K241" s="151">
        <v>1</v>
      </c>
      <c r="L241" s="139">
        <v>0.8</v>
      </c>
      <c r="M241" s="80" t="s">
        <v>1784</v>
      </c>
    </row>
    <row r="242" spans="1:13" ht="15" customHeight="1">
      <c r="A242" s="76" t="s">
        <v>671</v>
      </c>
      <c r="B242" s="117" t="s">
        <v>183</v>
      </c>
      <c r="C242" s="111"/>
      <c r="D242" s="146">
        <v>2.5276000000000001</v>
      </c>
      <c r="E242" s="144">
        <v>5.79</v>
      </c>
      <c r="F242" s="137">
        <f t="shared" si="3"/>
        <v>0</v>
      </c>
      <c r="G242" s="115">
        <v>55021.55</v>
      </c>
      <c r="H242" s="113"/>
      <c r="I242" s="80" t="s">
        <v>396</v>
      </c>
      <c r="J242" s="113"/>
      <c r="K242" s="151">
        <v>1</v>
      </c>
      <c r="L242" s="139">
        <v>0.8</v>
      </c>
      <c r="M242" s="80" t="s">
        <v>1784</v>
      </c>
    </row>
    <row r="243" spans="1:13" s="74" customFormat="1" ht="15" customHeight="1">
      <c r="A243" s="76" t="s">
        <v>672</v>
      </c>
      <c r="B243" s="117" t="s">
        <v>61</v>
      </c>
      <c r="C243" s="111"/>
      <c r="D243" s="146">
        <v>0.91479999999999995</v>
      </c>
      <c r="E243" s="144">
        <v>2.2599999999999998</v>
      </c>
      <c r="F243" s="137">
        <f t="shared" si="3"/>
        <v>0</v>
      </c>
      <c r="G243" s="115">
        <v>30000</v>
      </c>
      <c r="H243" s="113"/>
      <c r="I243" s="80" t="s">
        <v>389</v>
      </c>
      <c r="J243" s="113"/>
      <c r="K243" s="151">
        <v>1</v>
      </c>
      <c r="L243" s="139">
        <v>0.8</v>
      </c>
      <c r="M243" s="80" t="s">
        <v>1784</v>
      </c>
    </row>
    <row r="244" spans="1:13" ht="15" customHeight="1">
      <c r="A244" s="76" t="s">
        <v>673</v>
      </c>
      <c r="B244" s="117" t="s">
        <v>61</v>
      </c>
      <c r="C244" s="111"/>
      <c r="D244" s="146">
        <v>1.2645</v>
      </c>
      <c r="E244" s="144">
        <v>3.4</v>
      </c>
      <c r="F244" s="137">
        <f t="shared" si="3"/>
        <v>0</v>
      </c>
      <c r="G244" s="115">
        <v>35932.53</v>
      </c>
      <c r="H244" s="113"/>
      <c r="I244" s="80" t="s">
        <v>389</v>
      </c>
      <c r="J244" s="113"/>
      <c r="K244" s="151">
        <v>1</v>
      </c>
      <c r="L244" s="139">
        <v>0.8</v>
      </c>
      <c r="M244" s="80" t="s">
        <v>1784</v>
      </c>
    </row>
    <row r="245" spans="1:13" ht="15" customHeight="1">
      <c r="A245" s="76" t="s">
        <v>674</v>
      </c>
      <c r="B245" s="117" t="s">
        <v>61</v>
      </c>
      <c r="C245" s="111"/>
      <c r="D245" s="146">
        <v>1.6492</v>
      </c>
      <c r="E245" s="144">
        <v>5.53</v>
      </c>
      <c r="F245" s="137">
        <f t="shared" si="3"/>
        <v>0</v>
      </c>
      <c r="G245" s="115">
        <v>43154.21</v>
      </c>
      <c r="H245" s="113"/>
      <c r="I245" s="80" t="s">
        <v>389</v>
      </c>
      <c r="J245" s="113"/>
      <c r="K245" s="151">
        <v>1</v>
      </c>
      <c r="L245" s="139">
        <v>0.8</v>
      </c>
      <c r="M245" s="80" t="s">
        <v>1784</v>
      </c>
    </row>
    <row r="246" spans="1:13" ht="15" customHeight="1">
      <c r="A246" s="76" t="s">
        <v>675</v>
      </c>
      <c r="B246" s="117" t="s">
        <v>61</v>
      </c>
      <c r="C246" s="111"/>
      <c r="D246" s="146">
        <v>2.3195999999999999</v>
      </c>
      <c r="E246" s="144">
        <v>6.26</v>
      </c>
      <c r="F246" s="137">
        <f t="shared" si="3"/>
        <v>0</v>
      </c>
      <c r="G246" s="115">
        <v>56726.91</v>
      </c>
      <c r="H246" s="113"/>
      <c r="I246" s="80" t="s">
        <v>389</v>
      </c>
      <c r="J246" s="113"/>
      <c r="K246" s="151">
        <v>1</v>
      </c>
      <c r="L246" s="139">
        <v>0.8</v>
      </c>
      <c r="M246" s="80" t="s">
        <v>1784</v>
      </c>
    </row>
    <row r="247" spans="1:13" s="74" customFormat="1" ht="15" customHeight="1">
      <c r="A247" s="76" t="s">
        <v>676</v>
      </c>
      <c r="B247" s="117" t="s">
        <v>184</v>
      </c>
      <c r="C247" s="111"/>
      <c r="D247" s="146">
        <v>0.58169999999999999</v>
      </c>
      <c r="E247" s="144">
        <v>2.14</v>
      </c>
      <c r="F247" s="137">
        <f t="shared" si="3"/>
        <v>0</v>
      </c>
      <c r="G247" s="115">
        <v>30000</v>
      </c>
      <c r="H247" s="113"/>
      <c r="I247" s="80" t="s">
        <v>1845</v>
      </c>
      <c r="J247" s="113"/>
      <c r="K247" s="80">
        <v>1.31</v>
      </c>
      <c r="L247" s="139">
        <v>0.8</v>
      </c>
      <c r="M247" s="80" t="s">
        <v>1784</v>
      </c>
    </row>
    <row r="248" spans="1:13" ht="15" customHeight="1">
      <c r="A248" s="76" t="s">
        <v>677</v>
      </c>
      <c r="B248" s="117" t="s">
        <v>184</v>
      </c>
      <c r="C248" s="111"/>
      <c r="D248" s="146">
        <v>0.82230000000000003</v>
      </c>
      <c r="E248" s="144">
        <v>2.83</v>
      </c>
      <c r="F248" s="137">
        <f t="shared" si="3"/>
        <v>0</v>
      </c>
      <c r="G248" s="115">
        <v>30000</v>
      </c>
      <c r="H248" s="113"/>
      <c r="I248" s="80" t="s">
        <v>1845</v>
      </c>
      <c r="J248" s="113"/>
      <c r="K248" s="80">
        <v>1.31</v>
      </c>
      <c r="L248" s="139">
        <v>0.8</v>
      </c>
      <c r="M248" s="80" t="s">
        <v>1784</v>
      </c>
    </row>
    <row r="249" spans="1:13" ht="15" customHeight="1">
      <c r="A249" s="76" t="s">
        <v>678</v>
      </c>
      <c r="B249" s="117" t="s">
        <v>184</v>
      </c>
      <c r="C249" s="111"/>
      <c r="D249" s="146">
        <v>1.1413</v>
      </c>
      <c r="E249" s="144">
        <v>3.6</v>
      </c>
      <c r="F249" s="137">
        <f t="shared" si="3"/>
        <v>0</v>
      </c>
      <c r="G249" s="115">
        <v>34812.370000000003</v>
      </c>
      <c r="H249" s="113"/>
      <c r="I249" s="80" t="s">
        <v>1845</v>
      </c>
      <c r="J249" s="113"/>
      <c r="K249" s="80">
        <v>1.31</v>
      </c>
      <c r="L249" s="139">
        <v>0.8</v>
      </c>
      <c r="M249" s="80" t="s">
        <v>1784</v>
      </c>
    </row>
    <row r="250" spans="1:13" ht="15" customHeight="1">
      <c r="A250" s="76" t="s">
        <v>679</v>
      </c>
      <c r="B250" s="117" t="s">
        <v>184</v>
      </c>
      <c r="C250" s="111"/>
      <c r="D250" s="146">
        <v>2.5398999999999998</v>
      </c>
      <c r="E250" s="144">
        <v>6.29</v>
      </c>
      <c r="F250" s="137">
        <f t="shared" si="3"/>
        <v>0</v>
      </c>
      <c r="G250" s="115">
        <v>98335.99</v>
      </c>
      <c r="H250" s="113"/>
      <c r="I250" s="80" t="s">
        <v>1845</v>
      </c>
      <c r="J250" s="113"/>
      <c r="K250" s="80">
        <v>1.31</v>
      </c>
      <c r="L250" s="139">
        <v>0.8</v>
      </c>
      <c r="M250" s="80" t="s">
        <v>1784</v>
      </c>
    </row>
    <row r="251" spans="1:13" s="74" customFormat="1" ht="15" customHeight="1">
      <c r="A251" s="76" t="s">
        <v>680</v>
      </c>
      <c r="B251" s="117" t="s">
        <v>185</v>
      </c>
      <c r="C251" s="111"/>
      <c r="D251" s="146">
        <v>0.36899999999999999</v>
      </c>
      <c r="E251" s="144">
        <v>1.66</v>
      </c>
      <c r="F251" s="137">
        <f t="shared" si="3"/>
        <v>0</v>
      </c>
      <c r="G251" s="115">
        <v>30000</v>
      </c>
      <c r="H251" s="113"/>
      <c r="I251" s="80" t="s">
        <v>1845</v>
      </c>
      <c r="J251" s="113"/>
      <c r="K251" s="80">
        <v>1.31</v>
      </c>
      <c r="L251" s="139">
        <v>0.8</v>
      </c>
      <c r="M251" s="80" t="s">
        <v>1784</v>
      </c>
    </row>
    <row r="252" spans="1:13" ht="15" customHeight="1">
      <c r="A252" s="76" t="s">
        <v>681</v>
      </c>
      <c r="B252" s="117" t="s">
        <v>185</v>
      </c>
      <c r="C252" s="111"/>
      <c r="D252" s="146">
        <v>0.65980000000000005</v>
      </c>
      <c r="E252" s="144">
        <v>2.27</v>
      </c>
      <c r="F252" s="137">
        <f t="shared" si="3"/>
        <v>0</v>
      </c>
      <c r="G252" s="115">
        <v>30000</v>
      </c>
      <c r="H252" s="113"/>
      <c r="I252" s="80" t="s">
        <v>1845</v>
      </c>
      <c r="J252" s="113"/>
      <c r="K252" s="80">
        <v>1.31</v>
      </c>
      <c r="L252" s="139">
        <v>0.8</v>
      </c>
      <c r="M252" s="80" t="s">
        <v>1784</v>
      </c>
    </row>
    <row r="253" spans="1:13" ht="15" customHeight="1">
      <c r="A253" s="76" t="s">
        <v>682</v>
      </c>
      <c r="B253" s="117" t="s">
        <v>185</v>
      </c>
      <c r="C253" s="111"/>
      <c r="D253" s="146">
        <v>1.3252999999999999</v>
      </c>
      <c r="E253" s="144">
        <v>3.54</v>
      </c>
      <c r="F253" s="137">
        <f t="shared" si="3"/>
        <v>0</v>
      </c>
      <c r="G253" s="115">
        <v>43738.1</v>
      </c>
      <c r="H253" s="113"/>
      <c r="I253" s="80" t="s">
        <v>1845</v>
      </c>
      <c r="J253" s="113"/>
      <c r="K253" s="80">
        <v>1.31</v>
      </c>
      <c r="L253" s="139">
        <v>0.8</v>
      </c>
      <c r="M253" s="80" t="s">
        <v>1784</v>
      </c>
    </row>
    <row r="254" spans="1:13" ht="15" customHeight="1">
      <c r="A254" s="76" t="s">
        <v>683</v>
      </c>
      <c r="B254" s="117" t="s">
        <v>185</v>
      </c>
      <c r="C254" s="111"/>
      <c r="D254" s="146">
        <v>1.8424</v>
      </c>
      <c r="E254" s="144">
        <v>5.0199999999999996</v>
      </c>
      <c r="F254" s="137">
        <f t="shared" si="3"/>
        <v>0</v>
      </c>
      <c r="G254" s="115">
        <v>45549.01</v>
      </c>
      <c r="H254" s="113"/>
      <c r="I254" s="80" t="s">
        <v>1845</v>
      </c>
      <c r="J254" s="113"/>
      <c r="K254" s="80">
        <v>1.31</v>
      </c>
      <c r="L254" s="139">
        <v>0.8</v>
      </c>
      <c r="M254" s="80" t="s">
        <v>1784</v>
      </c>
    </row>
    <row r="255" spans="1:13" s="74" customFormat="1" ht="15" customHeight="1">
      <c r="A255" s="76" t="s">
        <v>684</v>
      </c>
      <c r="B255" s="117" t="s">
        <v>62</v>
      </c>
      <c r="C255" s="111"/>
      <c r="D255" s="146">
        <v>0.4375</v>
      </c>
      <c r="E255" s="144">
        <v>1.88</v>
      </c>
      <c r="F255" s="137">
        <f t="shared" si="3"/>
        <v>0</v>
      </c>
      <c r="G255" s="115">
        <v>30000</v>
      </c>
      <c r="H255" s="113"/>
      <c r="I255" s="80" t="s">
        <v>1845</v>
      </c>
      <c r="J255" s="113"/>
      <c r="K255" s="80">
        <v>1.31</v>
      </c>
      <c r="L255" s="139">
        <v>0.8</v>
      </c>
      <c r="M255" s="80" t="s">
        <v>1784</v>
      </c>
    </row>
    <row r="256" spans="1:13" ht="15" customHeight="1">
      <c r="A256" s="76" t="s">
        <v>685</v>
      </c>
      <c r="B256" s="117" t="s">
        <v>62</v>
      </c>
      <c r="C256" s="111"/>
      <c r="D256" s="146">
        <v>0.71679999999999999</v>
      </c>
      <c r="E256" s="144">
        <v>2.64</v>
      </c>
      <c r="F256" s="137">
        <f t="shared" si="3"/>
        <v>0</v>
      </c>
      <c r="G256" s="115">
        <v>30000</v>
      </c>
      <c r="H256" s="113"/>
      <c r="I256" s="80" t="s">
        <v>1845</v>
      </c>
      <c r="J256" s="113"/>
      <c r="K256" s="80">
        <v>1.31</v>
      </c>
      <c r="L256" s="139">
        <v>0.8</v>
      </c>
      <c r="M256" s="80" t="s">
        <v>1784</v>
      </c>
    </row>
    <row r="257" spans="1:13" ht="15" customHeight="1">
      <c r="A257" s="76" t="s">
        <v>686</v>
      </c>
      <c r="B257" s="117" t="s">
        <v>62</v>
      </c>
      <c r="C257" s="111"/>
      <c r="D257" s="146">
        <v>1.1847000000000001</v>
      </c>
      <c r="E257" s="144">
        <v>3.75</v>
      </c>
      <c r="F257" s="137">
        <f t="shared" si="3"/>
        <v>0</v>
      </c>
      <c r="G257" s="115">
        <v>32586.66</v>
      </c>
      <c r="H257" s="113"/>
      <c r="I257" s="80" t="s">
        <v>1845</v>
      </c>
      <c r="J257" s="113"/>
      <c r="K257" s="80">
        <v>1.31</v>
      </c>
      <c r="L257" s="139">
        <v>0.8</v>
      </c>
      <c r="M257" s="80" t="s">
        <v>1784</v>
      </c>
    </row>
    <row r="258" spans="1:13" ht="15" customHeight="1">
      <c r="A258" s="76" t="s">
        <v>687</v>
      </c>
      <c r="B258" s="117" t="s">
        <v>62</v>
      </c>
      <c r="C258" s="111"/>
      <c r="D258" s="146">
        <v>2.1309999999999998</v>
      </c>
      <c r="E258" s="144">
        <v>5.68</v>
      </c>
      <c r="F258" s="137">
        <f t="shared" si="3"/>
        <v>0</v>
      </c>
      <c r="G258" s="115">
        <v>60102.39</v>
      </c>
      <c r="H258" s="113"/>
      <c r="I258" s="80" t="s">
        <v>1845</v>
      </c>
      <c r="J258" s="113"/>
      <c r="K258" s="80">
        <v>1.31</v>
      </c>
      <c r="L258" s="139">
        <v>0.8</v>
      </c>
      <c r="M258" s="80" t="s">
        <v>1784</v>
      </c>
    </row>
    <row r="259" spans="1:13" s="74" customFormat="1" ht="15" customHeight="1">
      <c r="A259" s="76" t="s">
        <v>688</v>
      </c>
      <c r="B259" s="117" t="s">
        <v>63</v>
      </c>
      <c r="C259" s="111"/>
      <c r="D259" s="146">
        <v>0.53639999999999999</v>
      </c>
      <c r="E259" s="144">
        <v>1.98</v>
      </c>
      <c r="F259" s="137">
        <f t="shared" si="3"/>
        <v>0</v>
      </c>
      <c r="G259" s="115">
        <v>30000</v>
      </c>
      <c r="H259" s="113"/>
      <c r="I259" s="80" t="s">
        <v>1845</v>
      </c>
      <c r="J259" s="113"/>
      <c r="K259" s="80">
        <v>1.31</v>
      </c>
      <c r="L259" s="139">
        <v>0.8</v>
      </c>
      <c r="M259" s="80" t="s">
        <v>1784</v>
      </c>
    </row>
    <row r="260" spans="1:13" ht="15" customHeight="1">
      <c r="A260" s="76" t="s">
        <v>689</v>
      </c>
      <c r="B260" s="117" t="s">
        <v>63</v>
      </c>
      <c r="C260" s="111"/>
      <c r="D260" s="146">
        <v>0.68100000000000005</v>
      </c>
      <c r="E260" s="144">
        <v>2.4300000000000002</v>
      </c>
      <c r="F260" s="137">
        <f t="shared" si="3"/>
        <v>0</v>
      </c>
      <c r="G260" s="115">
        <v>30000</v>
      </c>
      <c r="H260" s="113"/>
      <c r="I260" s="80" t="s">
        <v>1845</v>
      </c>
      <c r="J260" s="113"/>
      <c r="K260" s="80">
        <v>1.31</v>
      </c>
      <c r="L260" s="139">
        <v>0.8</v>
      </c>
      <c r="M260" s="80" t="s">
        <v>1784</v>
      </c>
    </row>
    <row r="261" spans="1:13" ht="15" customHeight="1">
      <c r="A261" s="76" t="s">
        <v>690</v>
      </c>
      <c r="B261" s="117" t="s">
        <v>63</v>
      </c>
      <c r="C261" s="111"/>
      <c r="D261" s="146">
        <v>1.024</v>
      </c>
      <c r="E261" s="144">
        <v>3.25</v>
      </c>
      <c r="F261" s="137">
        <f t="shared" si="3"/>
        <v>0</v>
      </c>
      <c r="G261" s="115">
        <v>30000</v>
      </c>
      <c r="H261" s="113"/>
      <c r="I261" s="80" t="s">
        <v>1845</v>
      </c>
      <c r="J261" s="113"/>
      <c r="K261" s="80">
        <v>1.31</v>
      </c>
      <c r="L261" s="139">
        <v>0.8</v>
      </c>
      <c r="M261" s="80" t="s">
        <v>1784</v>
      </c>
    </row>
    <row r="262" spans="1:13" ht="15" customHeight="1">
      <c r="A262" s="76" t="s">
        <v>691</v>
      </c>
      <c r="B262" s="117" t="s">
        <v>63</v>
      </c>
      <c r="C262" s="111"/>
      <c r="D262" s="146">
        <v>1.9391</v>
      </c>
      <c r="E262" s="144">
        <v>4.6100000000000003</v>
      </c>
      <c r="F262" s="137">
        <f t="shared" si="3"/>
        <v>0</v>
      </c>
      <c r="G262" s="115">
        <v>45158.98</v>
      </c>
      <c r="H262" s="113"/>
      <c r="I262" s="80" t="s">
        <v>1845</v>
      </c>
      <c r="J262" s="113"/>
      <c r="K262" s="80">
        <v>1.31</v>
      </c>
      <c r="L262" s="139">
        <v>0.8</v>
      </c>
      <c r="M262" s="80" t="s">
        <v>1784</v>
      </c>
    </row>
    <row r="263" spans="1:13" s="74" customFormat="1" ht="15" customHeight="1">
      <c r="A263" s="76" t="s">
        <v>692</v>
      </c>
      <c r="B263" s="117" t="s">
        <v>64</v>
      </c>
      <c r="C263" s="111"/>
      <c r="D263" s="146">
        <v>0.3911</v>
      </c>
      <c r="E263" s="144">
        <v>1.42</v>
      </c>
      <c r="F263" s="137">
        <f t="shared" ref="F263:F326" si="4">IF(I263="Mental Health and Substance Abuse",ROUND(E263,0),0)</f>
        <v>0</v>
      </c>
      <c r="G263" s="115">
        <v>30000</v>
      </c>
      <c r="H263" s="113"/>
      <c r="I263" s="80" t="s">
        <v>1845</v>
      </c>
      <c r="J263" s="113"/>
      <c r="K263" s="80">
        <v>1.31</v>
      </c>
      <c r="L263" s="139">
        <v>0.8</v>
      </c>
      <c r="M263" s="80" t="s">
        <v>1784</v>
      </c>
    </row>
    <row r="264" spans="1:13" ht="15" customHeight="1">
      <c r="A264" s="76" t="s">
        <v>693</v>
      </c>
      <c r="B264" s="117" t="s">
        <v>64</v>
      </c>
      <c r="C264" s="111"/>
      <c r="D264" s="146">
        <v>0.68340000000000001</v>
      </c>
      <c r="E264" s="144">
        <v>2.09</v>
      </c>
      <c r="F264" s="137">
        <f t="shared" si="4"/>
        <v>0</v>
      </c>
      <c r="G264" s="115">
        <v>30000</v>
      </c>
      <c r="H264" s="113"/>
      <c r="I264" s="80" t="s">
        <v>1845</v>
      </c>
      <c r="J264" s="113"/>
      <c r="K264" s="80">
        <v>1.31</v>
      </c>
      <c r="L264" s="139">
        <v>0.8</v>
      </c>
      <c r="M264" s="80" t="s">
        <v>1784</v>
      </c>
    </row>
    <row r="265" spans="1:13" ht="15" customHeight="1">
      <c r="A265" s="76" t="s">
        <v>694</v>
      </c>
      <c r="B265" s="117" t="s">
        <v>64</v>
      </c>
      <c r="C265" s="111"/>
      <c r="D265" s="146">
        <v>1.101</v>
      </c>
      <c r="E265" s="144">
        <v>2.99</v>
      </c>
      <c r="F265" s="137">
        <f t="shared" si="4"/>
        <v>0</v>
      </c>
      <c r="G265" s="115">
        <v>30000</v>
      </c>
      <c r="H265" s="113"/>
      <c r="I265" s="80" t="s">
        <v>1845</v>
      </c>
      <c r="J265" s="113"/>
      <c r="K265" s="80">
        <v>1.31</v>
      </c>
      <c r="L265" s="139">
        <v>0.8</v>
      </c>
      <c r="M265" s="80" t="s">
        <v>1784</v>
      </c>
    </row>
    <row r="266" spans="1:13" ht="15" customHeight="1">
      <c r="A266" s="76" t="s">
        <v>695</v>
      </c>
      <c r="B266" s="117" t="s">
        <v>64</v>
      </c>
      <c r="C266" s="111"/>
      <c r="D266" s="146">
        <v>1.5989</v>
      </c>
      <c r="E266" s="144">
        <v>3.44</v>
      </c>
      <c r="F266" s="137">
        <f t="shared" si="4"/>
        <v>0</v>
      </c>
      <c r="G266" s="115">
        <v>34434.89</v>
      </c>
      <c r="H266" s="113"/>
      <c r="I266" s="80" t="s">
        <v>1845</v>
      </c>
      <c r="J266" s="113"/>
      <c r="K266" s="80">
        <v>1.31</v>
      </c>
      <c r="L266" s="139">
        <v>0.8</v>
      </c>
      <c r="M266" s="80" t="s">
        <v>1784</v>
      </c>
    </row>
    <row r="267" spans="1:13" s="74" customFormat="1" ht="15" customHeight="1">
      <c r="A267" s="76" t="s">
        <v>696</v>
      </c>
      <c r="B267" s="117" t="s">
        <v>186</v>
      </c>
      <c r="C267" s="111"/>
      <c r="D267" s="146">
        <v>0.70179999999999998</v>
      </c>
      <c r="E267" s="144">
        <v>2.37</v>
      </c>
      <c r="F267" s="137">
        <f t="shared" si="4"/>
        <v>0</v>
      </c>
      <c r="G267" s="115">
        <v>30000</v>
      </c>
      <c r="H267" s="113"/>
      <c r="I267" s="80" t="s">
        <v>1845</v>
      </c>
      <c r="J267" s="113"/>
      <c r="K267" s="80">
        <v>1.31</v>
      </c>
      <c r="L267" s="139">
        <v>0.8</v>
      </c>
      <c r="M267" s="80" t="s">
        <v>1784</v>
      </c>
    </row>
    <row r="268" spans="1:13" ht="15" customHeight="1">
      <c r="A268" s="76" t="s">
        <v>697</v>
      </c>
      <c r="B268" s="117" t="s">
        <v>186</v>
      </c>
      <c r="C268" s="111"/>
      <c r="D268" s="146">
        <v>0.97550000000000003</v>
      </c>
      <c r="E268" s="144">
        <v>3.35</v>
      </c>
      <c r="F268" s="137">
        <f t="shared" si="4"/>
        <v>0</v>
      </c>
      <c r="G268" s="115">
        <v>30000</v>
      </c>
      <c r="H268" s="113"/>
      <c r="I268" s="80" t="s">
        <v>1845</v>
      </c>
      <c r="J268" s="113"/>
      <c r="K268" s="80">
        <v>1.31</v>
      </c>
      <c r="L268" s="139">
        <v>0.8</v>
      </c>
      <c r="M268" s="80" t="s">
        <v>1784</v>
      </c>
    </row>
    <row r="269" spans="1:13" ht="15" customHeight="1">
      <c r="A269" s="76" t="s">
        <v>698</v>
      </c>
      <c r="B269" s="117" t="s">
        <v>186</v>
      </c>
      <c r="C269" s="111"/>
      <c r="D269" s="146">
        <v>1.4985999999999999</v>
      </c>
      <c r="E269" s="144">
        <v>5.3</v>
      </c>
      <c r="F269" s="137">
        <f t="shared" si="4"/>
        <v>0</v>
      </c>
      <c r="G269" s="115">
        <v>41324.79</v>
      </c>
      <c r="H269" s="113"/>
      <c r="I269" s="80" t="s">
        <v>1845</v>
      </c>
      <c r="J269" s="113"/>
      <c r="K269" s="80">
        <v>1.31</v>
      </c>
      <c r="L269" s="139">
        <v>0.8</v>
      </c>
      <c r="M269" s="80" t="s">
        <v>1784</v>
      </c>
    </row>
    <row r="270" spans="1:13" ht="15" customHeight="1">
      <c r="A270" s="76" t="s">
        <v>699</v>
      </c>
      <c r="B270" s="117" t="s">
        <v>186</v>
      </c>
      <c r="C270" s="111"/>
      <c r="D270" s="146">
        <v>2.3856999999999999</v>
      </c>
      <c r="E270" s="144">
        <v>7.36</v>
      </c>
      <c r="F270" s="137">
        <f t="shared" si="4"/>
        <v>0</v>
      </c>
      <c r="G270" s="115">
        <v>61126.720000000001</v>
      </c>
      <c r="H270" s="113"/>
      <c r="I270" s="80" t="s">
        <v>1845</v>
      </c>
      <c r="J270" s="113"/>
      <c r="K270" s="80">
        <v>1.31</v>
      </c>
      <c r="L270" s="139">
        <v>0.8</v>
      </c>
      <c r="M270" s="80" t="s">
        <v>1784</v>
      </c>
    </row>
    <row r="271" spans="1:13" s="74" customFormat="1" ht="15" customHeight="1">
      <c r="A271" s="76" t="s">
        <v>700</v>
      </c>
      <c r="B271" s="117" t="s">
        <v>187</v>
      </c>
      <c r="C271" s="111"/>
      <c r="D271" s="146">
        <v>0.73909999999999998</v>
      </c>
      <c r="E271" s="144">
        <v>2.4300000000000002</v>
      </c>
      <c r="F271" s="137">
        <f t="shared" si="4"/>
        <v>0</v>
      </c>
      <c r="G271" s="115">
        <v>30000</v>
      </c>
      <c r="H271" s="113"/>
      <c r="I271" s="80" t="s">
        <v>1845</v>
      </c>
      <c r="J271" s="113"/>
      <c r="K271" s="80">
        <v>1.31</v>
      </c>
      <c r="L271" s="139">
        <v>0.8</v>
      </c>
      <c r="M271" s="80" t="s">
        <v>1784</v>
      </c>
    </row>
    <row r="272" spans="1:13" ht="15" customHeight="1">
      <c r="A272" s="76" t="s">
        <v>701</v>
      </c>
      <c r="B272" s="117" t="s">
        <v>187</v>
      </c>
      <c r="C272" s="111"/>
      <c r="D272" s="146">
        <v>0.93400000000000005</v>
      </c>
      <c r="E272" s="144">
        <v>2.66</v>
      </c>
      <c r="F272" s="137">
        <f t="shared" si="4"/>
        <v>0</v>
      </c>
      <c r="G272" s="115">
        <v>30000</v>
      </c>
      <c r="H272" s="113"/>
      <c r="I272" s="80" t="s">
        <v>1845</v>
      </c>
      <c r="J272" s="113"/>
      <c r="K272" s="80">
        <v>1.31</v>
      </c>
      <c r="L272" s="139">
        <v>0.8</v>
      </c>
      <c r="M272" s="80" t="s">
        <v>1784</v>
      </c>
    </row>
    <row r="273" spans="1:13" ht="15" customHeight="1">
      <c r="A273" s="76" t="s">
        <v>702</v>
      </c>
      <c r="B273" s="117" t="s">
        <v>187</v>
      </c>
      <c r="C273" s="111"/>
      <c r="D273" s="146">
        <v>1.3835</v>
      </c>
      <c r="E273" s="144">
        <v>4.3499999999999996</v>
      </c>
      <c r="F273" s="137">
        <f t="shared" si="4"/>
        <v>0</v>
      </c>
      <c r="G273" s="115">
        <v>36403.81</v>
      </c>
      <c r="H273" s="113"/>
      <c r="I273" s="80" t="s">
        <v>1845</v>
      </c>
      <c r="J273" s="113"/>
      <c r="K273" s="80">
        <v>1.31</v>
      </c>
      <c r="L273" s="139">
        <v>0.8</v>
      </c>
      <c r="M273" s="80" t="s">
        <v>1784</v>
      </c>
    </row>
    <row r="274" spans="1:13" ht="15" customHeight="1">
      <c r="A274" s="76" t="s">
        <v>703</v>
      </c>
      <c r="B274" s="117" t="s">
        <v>187</v>
      </c>
      <c r="C274" s="111"/>
      <c r="D274" s="146">
        <v>2.1337000000000002</v>
      </c>
      <c r="E274" s="144">
        <v>5.21</v>
      </c>
      <c r="F274" s="137">
        <f t="shared" si="4"/>
        <v>0</v>
      </c>
      <c r="G274" s="115">
        <v>75486.84</v>
      </c>
      <c r="H274" s="113"/>
      <c r="I274" s="80" t="s">
        <v>1845</v>
      </c>
      <c r="J274" s="113"/>
      <c r="K274" s="80">
        <v>1.31</v>
      </c>
      <c r="L274" s="139">
        <v>0.8</v>
      </c>
      <c r="M274" s="80" t="s">
        <v>1784</v>
      </c>
    </row>
    <row r="275" spans="1:13" s="74" customFormat="1" ht="15" customHeight="1">
      <c r="A275" s="76" t="s">
        <v>704</v>
      </c>
      <c r="B275" s="117" t="s">
        <v>188</v>
      </c>
      <c r="C275" s="111"/>
      <c r="D275" s="146">
        <v>0.51119999999999999</v>
      </c>
      <c r="E275" s="144">
        <v>1.8</v>
      </c>
      <c r="F275" s="137">
        <f t="shared" si="4"/>
        <v>0</v>
      </c>
      <c r="G275" s="115">
        <v>30000</v>
      </c>
      <c r="H275" s="113"/>
      <c r="I275" s="80" t="s">
        <v>1845</v>
      </c>
      <c r="J275" s="113"/>
      <c r="K275" s="80">
        <v>1.31</v>
      </c>
      <c r="L275" s="139">
        <v>0.8</v>
      </c>
      <c r="M275" s="80" t="s">
        <v>1784</v>
      </c>
    </row>
    <row r="276" spans="1:13" ht="15" customHeight="1">
      <c r="A276" s="76" t="s">
        <v>705</v>
      </c>
      <c r="B276" s="117" t="s">
        <v>188</v>
      </c>
      <c r="C276" s="111"/>
      <c r="D276" s="146">
        <v>0.85809999999999997</v>
      </c>
      <c r="E276" s="144">
        <v>2.38</v>
      </c>
      <c r="F276" s="137">
        <f t="shared" si="4"/>
        <v>0</v>
      </c>
      <c r="G276" s="115">
        <v>30000</v>
      </c>
      <c r="H276" s="113"/>
      <c r="I276" s="80" t="s">
        <v>1845</v>
      </c>
      <c r="J276" s="113"/>
      <c r="K276" s="80">
        <v>1.31</v>
      </c>
      <c r="L276" s="139">
        <v>0.8</v>
      </c>
      <c r="M276" s="80" t="s">
        <v>1784</v>
      </c>
    </row>
    <row r="277" spans="1:13" ht="15" customHeight="1">
      <c r="A277" s="76" t="s">
        <v>706</v>
      </c>
      <c r="B277" s="117" t="s">
        <v>188</v>
      </c>
      <c r="C277" s="111"/>
      <c r="D277" s="146">
        <v>1.1528</v>
      </c>
      <c r="E277" s="144">
        <v>3.27</v>
      </c>
      <c r="F277" s="137">
        <f t="shared" si="4"/>
        <v>0</v>
      </c>
      <c r="G277" s="115">
        <v>34239.97</v>
      </c>
      <c r="H277" s="113"/>
      <c r="I277" s="80" t="s">
        <v>1845</v>
      </c>
      <c r="J277" s="113"/>
      <c r="K277" s="80">
        <v>1.31</v>
      </c>
      <c r="L277" s="139">
        <v>0.8</v>
      </c>
      <c r="M277" s="80" t="s">
        <v>1784</v>
      </c>
    </row>
    <row r="278" spans="1:13" ht="15" customHeight="1">
      <c r="A278" s="76" t="s">
        <v>707</v>
      </c>
      <c r="B278" s="117" t="s">
        <v>188</v>
      </c>
      <c r="C278" s="111"/>
      <c r="D278" s="146">
        <v>2.1979000000000002</v>
      </c>
      <c r="E278" s="144">
        <v>6.93</v>
      </c>
      <c r="F278" s="137">
        <f t="shared" si="4"/>
        <v>0</v>
      </c>
      <c r="G278" s="115">
        <v>52538.98</v>
      </c>
      <c r="H278" s="113"/>
      <c r="I278" s="80" t="s">
        <v>1845</v>
      </c>
      <c r="J278" s="113"/>
      <c r="K278" s="80">
        <v>1.31</v>
      </c>
      <c r="L278" s="139">
        <v>0.8</v>
      </c>
      <c r="M278" s="80" t="s">
        <v>1784</v>
      </c>
    </row>
    <row r="279" spans="1:13" s="74" customFormat="1" ht="15" customHeight="1">
      <c r="A279" s="76" t="s">
        <v>708</v>
      </c>
      <c r="B279" s="117" t="s">
        <v>65</v>
      </c>
      <c r="C279" s="111"/>
      <c r="D279" s="146">
        <v>0.30049999999999999</v>
      </c>
      <c r="E279" s="144">
        <v>1.37</v>
      </c>
      <c r="F279" s="137">
        <f t="shared" si="4"/>
        <v>0</v>
      </c>
      <c r="G279" s="115">
        <v>30000</v>
      </c>
      <c r="H279" s="113"/>
      <c r="I279" s="80" t="s">
        <v>1845</v>
      </c>
      <c r="J279" s="113"/>
      <c r="K279" s="80">
        <v>1.31</v>
      </c>
      <c r="L279" s="139">
        <v>0.8</v>
      </c>
      <c r="M279" s="80" t="s">
        <v>1784</v>
      </c>
    </row>
    <row r="280" spans="1:13" ht="15" customHeight="1">
      <c r="A280" s="76" t="s">
        <v>709</v>
      </c>
      <c r="B280" s="117" t="s">
        <v>65</v>
      </c>
      <c r="C280" s="111"/>
      <c r="D280" s="146">
        <v>0.54659999999999997</v>
      </c>
      <c r="E280" s="144">
        <v>2.15</v>
      </c>
      <c r="F280" s="137">
        <f t="shared" si="4"/>
        <v>0</v>
      </c>
      <c r="G280" s="115">
        <v>30000</v>
      </c>
      <c r="H280" s="113"/>
      <c r="I280" s="80" t="s">
        <v>1845</v>
      </c>
      <c r="J280" s="113"/>
      <c r="K280" s="80">
        <v>1.31</v>
      </c>
      <c r="L280" s="139">
        <v>0.8</v>
      </c>
      <c r="M280" s="80" t="s">
        <v>1784</v>
      </c>
    </row>
    <row r="281" spans="1:13" ht="15" customHeight="1">
      <c r="A281" s="76" t="s">
        <v>710</v>
      </c>
      <c r="B281" s="117" t="s">
        <v>65</v>
      </c>
      <c r="C281" s="111"/>
      <c r="D281" s="146">
        <v>1.0179</v>
      </c>
      <c r="E281" s="144">
        <v>3.28</v>
      </c>
      <c r="F281" s="137">
        <f t="shared" si="4"/>
        <v>0</v>
      </c>
      <c r="G281" s="115">
        <v>30000</v>
      </c>
      <c r="H281" s="113"/>
      <c r="I281" s="80" t="s">
        <v>1845</v>
      </c>
      <c r="J281" s="113"/>
      <c r="K281" s="80">
        <v>1.31</v>
      </c>
      <c r="L281" s="139">
        <v>0.8</v>
      </c>
      <c r="M281" s="80" t="s">
        <v>1784</v>
      </c>
    </row>
    <row r="282" spans="1:13" ht="15" customHeight="1">
      <c r="A282" s="76" t="s">
        <v>711</v>
      </c>
      <c r="B282" s="117" t="s">
        <v>65</v>
      </c>
      <c r="C282" s="111"/>
      <c r="D282" s="146">
        <v>1.4155</v>
      </c>
      <c r="E282" s="144">
        <v>4.87</v>
      </c>
      <c r="F282" s="137">
        <f t="shared" si="4"/>
        <v>0</v>
      </c>
      <c r="G282" s="115">
        <v>30579.16</v>
      </c>
      <c r="H282" s="113"/>
      <c r="I282" s="80" t="s">
        <v>1845</v>
      </c>
      <c r="J282" s="113"/>
      <c r="K282" s="80">
        <v>1.31</v>
      </c>
      <c r="L282" s="139">
        <v>0.8</v>
      </c>
      <c r="M282" s="80" t="s">
        <v>1784</v>
      </c>
    </row>
    <row r="283" spans="1:13" s="74" customFormat="1" ht="15" customHeight="1">
      <c r="A283" s="76" t="s">
        <v>712</v>
      </c>
      <c r="B283" s="117" t="s">
        <v>66</v>
      </c>
      <c r="C283" s="111"/>
      <c r="D283" s="146">
        <v>3.7414999999999998</v>
      </c>
      <c r="E283" s="144">
        <v>3.94</v>
      </c>
      <c r="F283" s="137">
        <f t="shared" si="4"/>
        <v>0</v>
      </c>
      <c r="G283" s="115">
        <v>62177.73</v>
      </c>
      <c r="H283" s="113"/>
      <c r="I283" s="80" t="s">
        <v>396</v>
      </c>
      <c r="J283" s="113"/>
      <c r="K283" s="151">
        <v>1</v>
      </c>
      <c r="L283" s="139">
        <v>0.8</v>
      </c>
      <c r="M283" s="80" t="s">
        <v>1784</v>
      </c>
    </row>
    <row r="284" spans="1:13" ht="15" customHeight="1">
      <c r="A284" s="76" t="s">
        <v>713</v>
      </c>
      <c r="B284" s="117" t="s">
        <v>66</v>
      </c>
      <c r="C284" s="111"/>
      <c r="D284" s="146">
        <v>6.3040000000000003</v>
      </c>
      <c r="E284" s="144">
        <v>6.47</v>
      </c>
      <c r="F284" s="137">
        <f t="shared" si="4"/>
        <v>0</v>
      </c>
      <c r="G284" s="115">
        <v>115108.2</v>
      </c>
      <c r="H284" s="113"/>
      <c r="I284" s="80" t="s">
        <v>396</v>
      </c>
      <c r="J284" s="113"/>
      <c r="K284" s="151">
        <v>1</v>
      </c>
      <c r="L284" s="139">
        <v>0.8</v>
      </c>
      <c r="M284" s="80" t="s">
        <v>1784</v>
      </c>
    </row>
    <row r="285" spans="1:13" ht="15" customHeight="1">
      <c r="A285" s="76" t="s">
        <v>714</v>
      </c>
      <c r="B285" s="117" t="s">
        <v>66</v>
      </c>
      <c r="C285" s="111"/>
      <c r="D285" s="146">
        <v>7.3627000000000002</v>
      </c>
      <c r="E285" s="144">
        <v>7.36</v>
      </c>
      <c r="F285" s="137">
        <f t="shared" si="4"/>
        <v>0</v>
      </c>
      <c r="G285" s="115">
        <v>175661.61</v>
      </c>
      <c r="H285" s="113"/>
      <c r="I285" s="80" t="s">
        <v>396</v>
      </c>
      <c r="J285" s="113"/>
      <c r="K285" s="151">
        <v>1</v>
      </c>
      <c r="L285" s="139">
        <v>0.8</v>
      </c>
      <c r="M285" s="80" t="s">
        <v>1784</v>
      </c>
    </row>
    <row r="286" spans="1:13" ht="15" customHeight="1">
      <c r="A286" s="76" t="s">
        <v>715</v>
      </c>
      <c r="B286" s="117" t="s">
        <v>66</v>
      </c>
      <c r="C286" s="111"/>
      <c r="D286" s="146">
        <v>16.002199999999998</v>
      </c>
      <c r="E286" s="144">
        <v>25.53</v>
      </c>
      <c r="F286" s="137">
        <f t="shared" si="4"/>
        <v>0</v>
      </c>
      <c r="G286" s="115">
        <v>354647.87</v>
      </c>
      <c r="H286" s="113"/>
      <c r="I286" s="80" t="s">
        <v>396</v>
      </c>
      <c r="J286" s="113"/>
      <c r="K286" s="151">
        <v>1</v>
      </c>
      <c r="L286" s="139">
        <v>0.8</v>
      </c>
      <c r="M286" s="80" t="s">
        <v>1784</v>
      </c>
    </row>
    <row r="287" spans="1:13" s="74" customFormat="1" ht="15" customHeight="1">
      <c r="A287" s="76" t="s">
        <v>716</v>
      </c>
      <c r="B287" s="117" t="s">
        <v>189</v>
      </c>
      <c r="C287" s="111"/>
      <c r="D287" s="146">
        <v>16.460999999999999</v>
      </c>
      <c r="E287" s="144">
        <v>2.27</v>
      </c>
      <c r="F287" s="137">
        <f t="shared" si="4"/>
        <v>0</v>
      </c>
      <c r="G287" s="115">
        <v>364803.08</v>
      </c>
      <c r="H287" s="113"/>
      <c r="I287" s="80" t="s">
        <v>396</v>
      </c>
      <c r="J287" s="113"/>
      <c r="K287" s="151">
        <v>1</v>
      </c>
      <c r="L287" s="139">
        <v>0.8</v>
      </c>
      <c r="M287" s="80" t="s">
        <v>1784</v>
      </c>
    </row>
    <row r="288" spans="1:13" ht="15" customHeight="1">
      <c r="A288" s="76" t="s">
        <v>717</v>
      </c>
      <c r="B288" s="117" t="s">
        <v>189</v>
      </c>
      <c r="C288" s="111"/>
      <c r="D288" s="146">
        <v>16.460999999999999</v>
      </c>
      <c r="E288" s="144">
        <v>13.75</v>
      </c>
      <c r="F288" s="137">
        <f t="shared" si="4"/>
        <v>0</v>
      </c>
      <c r="G288" s="115">
        <v>364803.08</v>
      </c>
      <c r="H288" s="113"/>
      <c r="I288" s="80" t="s">
        <v>396</v>
      </c>
      <c r="J288" s="113"/>
      <c r="K288" s="151">
        <v>1</v>
      </c>
      <c r="L288" s="139">
        <v>0.8</v>
      </c>
      <c r="M288" s="80" t="s">
        <v>1784</v>
      </c>
    </row>
    <row r="289" spans="1:13" ht="15" customHeight="1">
      <c r="A289" s="76" t="s">
        <v>718</v>
      </c>
      <c r="B289" s="117" t="s">
        <v>189</v>
      </c>
      <c r="C289" s="111"/>
      <c r="D289" s="146">
        <v>26.324400000000001</v>
      </c>
      <c r="E289" s="144">
        <v>26.55</v>
      </c>
      <c r="F289" s="137">
        <f t="shared" si="4"/>
        <v>0</v>
      </c>
      <c r="G289" s="115">
        <v>431234.07</v>
      </c>
      <c r="H289" s="113"/>
      <c r="I289" s="80" t="s">
        <v>396</v>
      </c>
      <c r="J289" s="113"/>
      <c r="K289" s="151">
        <v>1</v>
      </c>
      <c r="L289" s="139">
        <v>0.8</v>
      </c>
      <c r="M289" s="80" t="s">
        <v>1784</v>
      </c>
    </row>
    <row r="290" spans="1:13" ht="15" customHeight="1">
      <c r="A290" s="76" t="s">
        <v>719</v>
      </c>
      <c r="B290" s="117" t="s">
        <v>189</v>
      </c>
      <c r="C290" s="111"/>
      <c r="D290" s="146">
        <v>30.2669</v>
      </c>
      <c r="E290" s="144">
        <v>35.08</v>
      </c>
      <c r="F290" s="137">
        <f t="shared" si="4"/>
        <v>0</v>
      </c>
      <c r="G290" s="115">
        <v>670373.27</v>
      </c>
      <c r="H290" s="113"/>
      <c r="I290" s="80" t="s">
        <v>396</v>
      </c>
      <c r="J290" s="113"/>
      <c r="K290" s="151">
        <v>1</v>
      </c>
      <c r="L290" s="139">
        <v>0.8</v>
      </c>
      <c r="M290" s="80" t="s">
        <v>1784</v>
      </c>
    </row>
    <row r="291" spans="1:13" s="74" customFormat="1" ht="15" customHeight="1">
      <c r="A291" s="76" t="s">
        <v>720</v>
      </c>
      <c r="B291" s="117" t="s">
        <v>190</v>
      </c>
      <c r="C291" s="111"/>
      <c r="D291" s="146">
        <v>5.2469999999999999</v>
      </c>
      <c r="E291" s="144">
        <v>6.15</v>
      </c>
      <c r="F291" s="137">
        <f t="shared" si="4"/>
        <v>0</v>
      </c>
      <c r="G291" s="115">
        <v>85522.42</v>
      </c>
      <c r="H291" s="113"/>
      <c r="I291" s="80" t="s">
        <v>396</v>
      </c>
      <c r="J291" s="113"/>
      <c r="K291" s="151">
        <v>1</v>
      </c>
      <c r="L291" s="139">
        <v>0.8</v>
      </c>
      <c r="M291" s="80" t="s">
        <v>1784</v>
      </c>
    </row>
    <row r="292" spans="1:13" ht="15" customHeight="1">
      <c r="A292" s="76" t="s">
        <v>721</v>
      </c>
      <c r="B292" s="117" t="s">
        <v>190</v>
      </c>
      <c r="C292" s="111"/>
      <c r="D292" s="146">
        <v>6.165</v>
      </c>
      <c r="E292" s="144">
        <v>8.18</v>
      </c>
      <c r="F292" s="137">
        <f t="shared" si="4"/>
        <v>0</v>
      </c>
      <c r="G292" s="115">
        <v>103059.18</v>
      </c>
      <c r="H292" s="113"/>
      <c r="I292" s="80" t="s">
        <v>396</v>
      </c>
      <c r="J292" s="113"/>
      <c r="K292" s="151">
        <v>1</v>
      </c>
      <c r="L292" s="139">
        <v>0.8</v>
      </c>
      <c r="M292" s="80" t="s">
        <v>1784</v>
      </c>
    </row>
    <row r="293" spans="1:13" ht="15" customHeight="1">
      <c r="A293" s="76" t="s">
        <v>722</v>
      </c>
      <c r="B293" s="117" t="s">
        <v>190</v>
      </c>
      <c r="C293" s="111"/>
      <c r="D293" s="146">
        <v>8.1271000000000004</v>
      </c>
      <c r="E293" s="144">
        <v>10.74</v>
      </c>
      <c r="F293" s="137">
        <f t="shared" si="4"/>
        <v>0</v>
      </c>
      <c r="G293" s="115">
        <v>155359.89000000001</v>
      </c>
      <c r="H293" s="113"/>
      <c r="I293" s="80" t="s">
        <v>396</v>
      </c>
      <c r="J293" s="113"/>
      <c r="K293" s="151">
        <v>1</v>
      </c>
      <c r="L293" s="139">
        <v>0.8</v>
      </c>
      <c r="M293" s="80" t="s">
        <v>1784</v>
      </c>
    </row>
    <row r="294" spans="1:13" ht="15" customHeight="1">
      <c r="A294" s="76" t="s">
        <v>723</v>
      </c>
      <c r="B294" s="117" t="s">
        <v>190</v>
      </c>
      <c r="C294" s="111"/>
      <c r="D294" s="146">
        <v>13.3062</v>
      </c>
      <c r="E294" s="144">
        <v>24.51</v>
      </c>
      <c r="F294" s="137">
        <f t="shared" si="4"/>
        <v>0</v>
      </c>
      <c r="G294" s="115">
        <v>237264.5</v>
      </c>
      <c r="H294" s="113"/>
      <c r="I294" s="80" t="s">
        <v>396</v>
      </c>
      <c r="J294" s="113"/>
      <c r="K294" s="151">
        <v>1</v>
      </c>
      <c r="L294" s="139">
        <v>0.8</v>
      </c>
      <c r="M294" s="80" t="s">
        <v>1784</v>
      </c>
    </row>
    <row r="295" spans="1:13" s="74" customFormat="1" ht="15" customHeight="1">
      <c r="A295" s="76" t="s">
        <v>724</v>
      </c>
      <c r="B295" s="117" t="s">
        <v>191</v>
      </c>
      <c r="C295" s="111"/>
      <c r="D295" s="146">
        <v>3.8574000000000002</v>
      </c>
      <c r="E295" s="144">
        <v>4.8899999999999997</v>
      </c>
      <c r="F295" s="137">
        <f t="shared" si="4"/>
        <v>0</v>
      </c>
      <c r="G295" s="115">
        <v>74462.33</v>
      </c>
      <c r="H295" s="113"/>
      <c r="I295" s="80" t="s">
        <v>396</v>
      </c>
      <c r="J295" s="113"/>
      <c r="K295" s="151">
        <v>1</v>
      </c>
      <c r="L295" s="139">
        <v>0.8</v>
      </c>
      <c r="M295" s="80" t="s">
        <v>1784</v>
      </c>
    </row>
    <row r="296" spans="1:13" ht="15" customHeight="1">
      <c r="A296" s="76" t="s">
        <v>725</v>
      </c>
      <c r="B296" s="117" t="s">
        <v>191</v>
      </c>
      <c r="C296" s="111"/>
      <c r="D296" s="146">
        <v>3.8574000000000002</v>
      </c>
      <c r="E296" s="144">
        <v>6.8</v>
      </c>
      <c r="F296" s="137">
        <f t="shared" si="4"/>
        <v>0</v>
      </c>
      <c r="G296" s="115">
        <v>87453.53</v>
      </c>
      <c r="H296" s="113"/>
      <c r="I296" s="80" t="s">
        <v>396</v>
      </c>
      <c r="J296" s="113"/>
      <c r="K296" s="151">
        <v>1</v>
      </c>
      <c r="L296" s="139">
        <v>0.8</v>
      </c>
      <c r="M296" s="80" t="s">
        <v>1784</v>
      </c>
    </row>
    <row r="297" spans="1:13" ht="15" customHeight="1">
      <c r="A297" s="76" t="s">
        <v>726</v>
      </c>
      <c r="B297" s="117" t="s">
        <v>191</v>
      </c>
      <c r="C297" s="111"/>
      <c r="D297" s="146">
        <v>6.0807000000000002</v>
      </c>
      <c r="E297" s="144">
        <v>9.07</v>
      </c>
      <c r="F297" s="137">
        <f t="shared" si="4"/>
        <v>0</v>
      </c>
      <c r="G297" s="115">
        <v>111568.28</v>
      </c>
      <c r="H297" s="113"/>
      <c r="I297" s="80" t="s">
        <v>396</v>
      </c>
      <c r="J297" s="113"/>
      <c r="K297" s="151">
        <v>1</v>
      </c>
      <c r="L297" s="139">
        <v>0.8</v>
      </c>
      <c r="M297" s="80" t="s">
        <v>1784</v>
      </c>
    </row>
    <row r="298" spans="1:13" ht="15" customHeight="1">
      <c r="A298" s="76" t="s">
        <v>727</v>
      </c>
      <c r="B298" s="117" t="s">
        <v>191</v>
      </c>
      <c r="C298" s="111"/>
      <c r="D298" s="146">
        <v>10.4915</v>
      </c>
      <c r="E298" s="144">
        <v>11.78</v>
      </c>
      <c r="F298" s="137">
        <f t="shared" si="4"/>
        <v>0</v>
      </c>
      <c r="G298" s="115">
        <v>246079.54</v>
      </c>
      <c r="H298" s="113"/>
      <c r="I298" s="80" t="s">
        <v>396</v>
      </c>
      <c r="J298" s="113"/>
      <c r="K298" s="151">
        <v>1</v>
      </c>
      <c r="L298" s="139">
        <v>0.8</v>
      </c>
      <c r="M298" s="80" t="s">
        <v>1784</v>
      </c>
    </row>
    <row r="299" spans="1:13" s="74" customFormat="1" ht="15" customHeight="1">
      <c r="A299" s="76" t="s">
        <v>728</v>
      </c>
      <c r="B299" s="117" t="s">
        <v>192</v>
      </c>
      <c r="C299" s="111"/>
      <c r="D299" s="146">
        <v>4.4419000000000004</v>
      </c>
      <c r="E299" s="144">
        <v>7.61</v>
      </c>
      <c r="F299" s="137">
        <f t="shared" si="4"/>
        <v>0</v>
      </c>
      <c r="G299" s="115">
        <v>88458.43</v>
      </c>
      <c r="H299" s="113"/>
      <c r="I299" s="80" t="s">
        <v>396</v>
      </c>
      <c r="J299" s="113"/>
      <c r="K299" s="151">
        <v>1</v>
      </c>
      <c r="L299" s="139">
        <v>0.8</v>
      </c>
      <c r="M299" s="80" t="s">
        <v>1784</v>
      </c>
    </row>
    <row r="300" spans="1:13" ht="15" customHeight="1">
      <c r="A300" s="76" t="s">
        <v>729</v>
      </c>
      <c r="B300" s="117" t="s">
        <v>192</v>
      </c>
      <c r="C300" s="111"/>
      <c r="D300" s="146">
        <v>4.4419000000000004</v>
      </c>
      <c r="E300" s="144">
        <v>9.01</v>
      </c>
      <c r="F300" s="137">
        <f t="shared" si="4"/>
        <v>0</v>
      </c>
      <c r="G300" s="115">
        <v>94321.93</v>
      </c>
      <c r="H300" s="113"/>
      <c r="I300" s="80" t="s">
        <v>396</v>
      </c>
      <c r="J300" s="113"/>
      <c r="K300" s="151">
        <v>1</v>
      </c>
      <c r="L300" s="139">
        <v>0.8</v>
      </c>
      <c r="M300" s="80" t="s">
        <v>1784</v>
      </c>
    </row>
    <row r="301" spans="1:13" ht="15" customHeight="1">
      <c r="A301" s="76" t="s">
        <v>730</v>
      </c>
      <c r="B301" s="117" t="s">
        <v>192</v>
      </c>
      <c r="C301" s="111"/>
      <c r="D301" s="146">
        <v>5.5777999999999999</v>
      </c>
      <c r="E301" s="144">
        <v>10.44</v>
      </c>
      <c r="F301" s="137">
        <f t="shared" si="4"/>
        <v>0</v>
      </c>
      <c r="G301" s="115">
        <v>95806.19</v>
      </c>
      <c r="H301" s="113"/>
      <c r="I301" s="80" t="s">
        <v>396</v>
      </c>
      <c r="J301" s="113"/>
      <c r="K301" s="151">
        <v>1</v>
      </c>
      <c r="L301" s="139">
        <v>0.8</v>
      </c>
      <c r="M301" s="80" t="s">
        <v>1784</v>
      </c>
    </row>
    <row r="302" spans="1:13" ht="15" customHeight="1">
      <c r="A302" s="76" t="s">
        <v>731</v>
      </c>
      <c r="B302" s="117" t="s">
        <v>192</v>
      </c>
      <c r="C302" s="111"/>
      <c r="D302" s="146">
        <v>8.6868999999999996</v>
      </c>
      <c r="E302" s="144">
        <v>12.4</v>
      </c>
      <c r="F302" s="137">
        <f t="shared" si="4"/>
        <v>0</v>
      </c>
      <c r="G302" s="115">
        <v>165146.87</v>
      </c>
      <c r="H302" s="113"/>
      <c r="I302" s="80" t="s">
        <v>396</v>
      </c>
      <c r="J302" s="113"/>
      <c r="K302" s="151">
        <v>1</v>
      </c>
      <c r="L302" s="139">
        <v>0.8</v>
      </c>
      <c r="M302" s="80" t="s">
        <v>1784</v>
      </c>
    </row>
    <row r="303" spans="1:13" s="74" customFormat="1" ht="15" customHeight="1">
      <c r="A303" s="76" t="s">
        <v>732</v>
      </c>
      <c r="B303" s="117" t="s">
        <v>193</v>
      </c>
      <c r="C303" s="111"/>
      <c r="D303" s="146">
        <v>3.0005000000000002</v>
      </c>
      <c r="E303" s="144">
        <v>5.34</v>
      </c>
      <c r="F303" s="137">
        <f t="shared" si="4"/>
        <v>0</v>
      </c>
      <c r="G303" s="115">
        <v>56692.43</v>
      </c>
      <c r="H303" s="113"/>
      <c r="I303" s="80" t="s">
        <v>396</v>
      </c>
      <c r="J303" s="113"/>
      <c r="K303" s="151">
        <v>1</v>
      </c>
      <c r="L303" s="139">
        <v>0.8</v>
      </c>
      <c r="M303" s="80" t="s">
        <v>1784</v>
      </c>
    </row>
    <row r="304" spans="1:13" ht="15" customHeight="1">
      <c r="A304" s="76" t="s">
        <v>733</v>
      </c>
      <c r="B304" s="117" t="s">
        <v>193</v>
      </c>
      <c r="C304" s="111"/>
      <c r="D304" s="146">
        <v>3.5569999999999999</v>
      </c>
      <c r="E304" s="144">
        <v>6.47</v>
      </c>
      <c r="F304" s="137">
        <f t="shared" si="4"/>
        <v>0</v>
      </c>
      <c r="G304" s="115">
        <v>70385.73</v>
      </c>
      <c r="H304" s="113"/>
      <c r="I304" s="80" t="s">
        <v>396</v>
      </c>
      <c r="J304" s="113"/>
      <c r="K304" s="151">
        <v>1</v>
      </c>
      <c r="L304" s="139">
        <v>0.8</v>
      </c>
      <c r="M304" s="80" t="s">
        <v>1784</v>
      </c>
    </row>
    <row r="305" spans="1:13" ht="15" customHeight="1">
      <c r="A305" s="76" t="s">
        <v>734</v>
      </c>
      <c r="B305" s="117" t="s">
        <v>193</v>
      </c>
      <c r="C305" s="111"/>
      <c r="D305" s="146">
        <v>5.4752000000000001</v>
      </c>
      <c r="E305" s="144">
        <v>10.38</v>
      </c>
      <c r="F305" s="137">
        <f t="shared" si="4"/>
        <v>0</v>
      </c>
      <c r="G305" s="115">
        <v>113142.99</v>
      </c>
      <c r="H305" s="113"/>
      <c r="I305" s="80" t="s">
        <v>396</v>
      </c>
      <c r="J305" s="113"/>
      <c r="K305" s="151">
        <v>1</v>
      </c>
      <c r="L305" s="139">
        <v>0.8</v>
      </c>
      <c r="M305" s="80" t="s">
        <v>1784</v>
      </c>
    </row>
    <row r="306" spans="1:13" ht="15" customHeight="1">
      <c r="A306" s="76" t="s">
        <v>735</v>
      </c>
      <c r="B306" s="117" t="s">
        <v>193</v>
      </c>
      <c r="C306" s="111"/>
      <c r="D306" s="146">
        <v>7.6958000000000002</v>
      </c>
      <c r="E306" s="144">
        <v>10.38</v>
      </c>
      <c r="F306" s="137">
        <f t="shared" si="4"/>
        <v>0</v>
      </c>
      <c r="G306" s="115">
        <v>176266.39</v>
      </c>
      <c r="H306" s="113"/>
      <c r="I306" s="80" t="s">
        <v>396</v>
      </c>
      <c r="J306" s="113"/>
      <c r="K306" s="151">
        <v>1</v>
      </c>
      <c r="L306" s="139">
        <v>0.8</v>
      </c>
      <c r="M306" s="80" t="s">
        <v>1784</v>
      </c>
    </row>
    <row r="307" spans="1:13" s="74" customFormat="1" ht="15" customHeight="1">
      <c r="A307" s="76" t="s">
        <v>736</v>
      </c>
      <c r="B307" s="117" t="s">
        <v>1823</v>
      </c>
      <c r="C307" s="111"/>
      <c r="D307" s="146">
        <v>2.4765000000000001</v>
      </c>
      <c r="E307" s="144">
        <v>2.99</v>
      </c>
      <c r="F307" s="137">
        <f t="shared" si="4"/>
        <v>0</v>
      </c>
      <c r="G307" s="115">
        <v>49976.51</v>
      </c>
      <c r="H307" s="113"/>
      <c r="I307" s="80" t="s">
        <v>396</v>
      </c>
      <c r="J307" s="113"/>
      <c r="K307" s="151">
        <v>1</v>
      </c>
      <c r="L307" s="139">
        <v>0.8</v>
      </c>
      <c r="M307" s="80" t="s">
        <v>1784</v>
      </c>
    </row>
    <row r="308" spans="1:13" ht="15" customHeight="1">
      <c r="A308" s="76" t="s">
        <v>737</v>
      </c>
      <c r="B308" s="117" t="s">
        <v>1823</v>
      </c>
      <c r="C308" s="111"/>
      <c r="D308" s="146">
        <v>2.4765000000000001</v>
      </c>
      <c r="E308" s="144">
        <v>3.44</v>
      </c>
      <c r="F308" s="137">
        <f t="shared" si="4"/>
        <v>0</v>
      </c>
      <c r="G308" s="115">
        <v>49976.51</v>
      </c>
      <c r="H308" s="113"/>
      <c r="I308" s="80" t="s">
        <v>396</v>
      </c>
      <c r="J308" s="113"/>
      <c r="K308" s="151">
        <v>1</v>
      </c>
      <c r="L308" s="139">
        <v>0.8</v>
      </c>
      <c r="M308" s="80" t="s">
        <v>1784</v>
      </c>
    </row>
    <row r="309" spans="1:13" ht="15" customHeight="1">
      <c r="A309" s="76" t="s">
        <v>738</v>
      </c>
      <c r="B309" s="117" t="s">
        <v>1823</v>
      </c>
      <c r="C309" s="111"/>
      <c r="D309" s="146">
        <v>5.7294999999999998</v>
      </c>
      <c r="E309" s="144">
        <v>6.84</v>
      </c>
      <c r="F309" s="137">
        <f t="shared" si="4"/>
        <v>0</v>
      </c>
      <c r="G309" s="115">
        <v>123547.95</v>
      </c>
      <c r="H309" s="113"/>
      <c r="I309" s="80" t="s">
        <v>396</v>
      </c>
      <c r="J309" s="113"/>
      <c r="K309" s="151">
        <v>1</v>
      </c>
      <c r="L309" s="139">
        <v>0.8</v>
      </c>
      <c r="M309" s="80" t="s">
        <v>1784</v>
      </c>
    </row>
    <row r="310" spans="1:13" ht="15" customHeight="1">
      <c r="A310" s="76" t="s">
        <v>739</v>
      </c>
      <c r="B310" s="117" t="s">
        <v>1823</v>
      </c>
      <c r="C310" s="111"/>
      <c r="D310" s="146">
        <v>8.1318000000000001</v>
      </c>
      <c r="E310" s="144">
        <v>7.72</v>
      </c>
      <c r="F310" s="137">
        <f t="shared" si="4"/>
        <v>0</v>
      </c>
      <c r="G310" s="115">
        <v>178456.14</v>
      </c>
      <c r="H310" s="113"/>
      <c r="I310" s="80" t="s">
        <v>396</v>
      </c>
      <c r="J310" s="113"/>
      <c r="K310" s="151">
        <v>1</v>
      </c>
      <c r="L310" s="139">
        <v>0.8</v>
      </c>
      <c r="M310" s="80" t="s">
        <v>1784</v>
      </c>
    </row>
    <row r="311" spans="1:13" s="74" customFormat="1" ht="15" customHeight="1">
      <c r="A311" s="76" t="s">
        <v>740</v>
      </c>
      <c r="B311" s="117" t="s">
        <v>67</v>
      </c>
      <c r="C311" s="111"/>
      <c r="D311" s="146">
        <v>3.1021000000000001</v>
      </c>
      <c r="E311" s="144">
        <v>2.74</v>
      </c>
      <c r="F311" s="137">
        <f t="shared" si="4"/>
        <v>0</v>
      </c>
      <c r="G311" s="115">
        <v>59407.42</v>
      </c>
      <c r="H311" s="113"/>
      <c r="I311" s="80" t="s">
        <v>386</v>
      </c>
      <c r="J311" s="113"/>
      <c r="K311" s="151">
        <v>1</v>
      </c>
      <c r="L311" s="139">
        <v>0.8</v>
      </c>
      <c r="M311" s="80" t="s">
        <v>1784</v>
      </c>
    </row>
    <row r="312" spans="1:13" ht="15" customHeight="1">
      <c r="A312" s="76" t="s">
        <v>741</v>
      </c>
      <c r="B312" s="117" t="s">
        <v>67</v>
      </c>
      <c r="C312" s="111"/>
      <c r="D312" s="146">
        <v>3.9077000000000002</v>
      </c>
      <c r="E312" s="144">
        <v>2.74</v>
      </c>
      <c r="F312" s="137">
        <f t="shared" si="4"/>
        <v>0</v>
      </c>
      <c r="G312" s="115">
        <v>76721.570000000007</v>
      </c>
      <c r="H312" s="113"/>
      <c r="I312" s="80" t="s">
        <v>386</v>
      </c>
      <c r="J312" s="113"/>
      <c r="K312" s="151">
        <v>1</v>
      </c>
      <c r="L312" s="139">
        <v>0.8</v>
      </c>
      <c r="M312" s="80" t="s">
        <v>1784</v>
      </c>
    </row>
    <row r="313" spans="1:13" ht="15" customHeight="1">
      <c r="A313" s="76" t="s">
        <v>742</v>
      </c>
      <c r="B313" s="117" t="s">
        <v>67</v>
      </c>
      <c r="C313" s="111"/>
      <c r="D313" s="146">
        <v>4.9840999999999998</v>
      </c>
      <c r="E313" s="144">
        <v>5.1100000000000003</v>
      </c>
      <c r="F313" s="137">
        <f t="shared" si="4"/>
        <v>0</v>
      </c>
      <c r="G313" s="115">
        <v>106080.31</v>
      </c>
      <c r="H313" s="113"/>
      <c r="I313" s="80" t="s">
        <v>386</v>
      </c>
      <c r="J313" s="113"/>
      <c r="K313" s="151">
        <v>1</v>
      </c>
      <c r="L313" s="139">
        <v>0.8</v>
      </c>
      <c r="M313" s="80" t="s">
        <v>1784</v>
      </c>
    </row>
    <row r="314" spans="1:13" ht="15" customHeight="1">
      <c r="A314" s="76" t="s">
        <v>743</v>
      </c>
      <c r="B314" s="117" t="s">
        <v>67</v>
      </c>
      <c r="C314" s="111"/>
      <c r="D314" s="146">
        <v>7.5434000000000001</v>
      </c>
      <c r="E314" s="144">
        <v>6.85</v>
      </c>
      <c r="F314" s="137">
        <f t="shared" si="4"/>
        <v>0</v>
      </c>
      <c r="G314" s="115">
        <v>224064.33</v>
      </c>
      <c r="H314" s="113"/>
      <c r="I314" s="80" t="s">
        <v>386</v>
      </c>
      <c r="J314" s="113"/>
      <c r="K314" s="151">
        <v>1</v>
      </c>
      <c r="L314" s="139">
        <v>0.8</v>
      </c>
      <c r="M314" s="80" t="s">
        <v>1784</v>
      </c>
    </row>
    <row r="315" spans="1:13" s="74" customFormat="1" ht="15" customHeight="1">
      <c r="A315" s="76" t="s">
        <v>744</v>
      </c>
      <c r="B315" s="117" t="s">
        <v>194</v>
      </c>
      <c r="C315" s="111"/>
      <c r="D315" s="146">
        <v>2.7014</v>
      </c>
      <c r="E315" s="144">
        <v>3.49</v>
      </c>
      <c r="F315" s="137">
        <f t="shared" si="4"/>
        <v>0</v>
      </c>
      <c r="G315" s="115">
        <v>54439.68</v>
      </c>
      <c r="H315" s="113"/>
      <c r="I315" s="80" t="s">
        <v>398</v>
      </c>
      <c r="J315" s="113"/>
      <c r="K315" s="151">
        <v>1</v>
      </c>
      <c r="L315" s="139">
        <v>0.8</v>
      </c>
      <c r="M315" s="143" t="s">
        <v>1784</v>
      </c>
    </row>
    <row r="316" spans="1:13" ht="15" customHeight="1">
      <c r="A316" s="76" t="s">
        <v>745</v>
      </c>
      <c r="B316" s="117" t="s">
        <v>194</v>
      </c>
      <c r="C316" s="111"/>
      <c r="D316" s="146">
        <v>2.7014</v>
      </c>
      <c r="E316" s="144">
        <v>3.83</v>
      </c>
      <c r="F316" s="137">
        <f t="shared" si="4"/>
        <v>0</v>
      </c>
      <c r="G316" s="115">
        <v>54439.68</v>
      </c>
      <c r="H316" s="113"/>
      <c r="I316" s="80" t="s">
        <v>398</v>
      </c>
      <c r="J316" s="113"/>
      <c r="K316" s="151">
        <v>1</v>
      </c>
      <c r="L316" s="139">
        <v>0.8</v>
      </c>
      <c r="M316" s="80" t="s">
        <v>1784</v>
      </c>
    </row>
    <row r="317" spans="1:13" ht="15" customHeight="1">
      <c r="A317" s="76" t="s">
        <v>746</v>
      </c>
      <c r="B317" s="117" t="s">
        <v>194</v>
      </c>
      <c r="C317" s="111"/>
      <c r="D317" s="146">
        <v>3.6602999999999999</v>
      </c>
      <c r="E317" s="144">
        <v>8.25</v>
      </c>
      <c r="F317" s="137">
        <f t="shared" si="4"/>
        <v>0</v>
      </c>
      <c r="G317" s="115">
        <v>68530.17</v>
      </c>
      <c r="H317" s="113"/>
      <c r="I317" s="80" t="s">
        <v>398</v>
      </c>
      <c r="J317" s="113"/>
      <c r="K317" s="151">
        <v>1</v>
      </c>
      <c r="L317" s="139">
        <v>0.8</v>
      </c>
      <c r="M317" s="80" t="s">
        <v>1784</v>
      </c>
    </row>
    <row r="318" spans="1:13" ht="15" customHeight="1">
      <c r="A318" s="76" t="s">
        <v>747</v>
      </c>
      <c r="B318" s="117" t="s">
        <v>194</v>
      </c>
      <c r="C318" s="111"/>
      <c r="D318" s="146">
        <v>5.4585999999999997</v>
      </c>
      <c r="E318" s="144">
        <v>11.22</v>
      </c>
      <c r="F318" s="137">
        <f t="shared" si="4"/>
        <v>0</v>
      </c>
      <c r="G318" s="115">
        <v>121284.25</v>
      </c>
      <c r="H318" s="113"/>
      <c r="I318" s="80" t="s">
        <v>398</v>
      </c>
      <c r="J318" s="113"/>
      <c r="K318" s="151">
        <v>1</v>
      </c>
      <c r="L318" s="139">
        <v>0.8</v>
      </c>
      <c r="M318" s="80" t="s">
        <v>1784</v>
      </c>
    </row>
    <row r="319" spans="1:13" s="74" customFormat="1" ht="15" customHeight="1">
      <c r="A319" s="76" t="s">
        <v>748</v>
      </c>
      <c r="B319" s="117" t="s">
        <v>195</v>
      </c>
      <c r="C319" s="111"/>
      <c r="D319" s="146">
        <v>1.3021</v>
      </c>
      <c r="E319" s="144">
        <v>2.71</v>
      </c>
      <c r="F319" s="137">
        <f t="shared" si="4"/>
        <v>0</v>
      </c>
      <c r="G319" s="115">
        <v>30000</v>
      </c>
      <c r="H319" s="113"/>
      <c r="I319" s="80" t="s">
        <v>398</v>
      </c>
      <c r="J319" s="113"/>
      <c r="K319" s="151">
        <v>1</v>
      </c>
      <c r="L319" s="139">
        <v>0.8</v>
      </c>
      <c r="M319" s="80" t="s">
        <v>1784</v>
      </c>
    </row>
    <row r="320" spans="1:13" ht="15" customHeight="1">
      <c r="A320" s="76" t="s">
        <v>749</v>
      </c>
      <c r="B320" s="117" t="s">
        <v>195</v>
      </c>
      <c r="C320" s="111"/>
      <c r="D320" s="146">
        <v>2.1898</v>
      </c>
      <c r="E320" s="144">
        <v>3.05</v>
      </c>
      <c r="F320" s="137">
        <f t="shared" si="4"/>
        <v>0</v>
      </c>
      <c r="G320" s="115">
        <v>38683.480000000003</v>
      </c>
      <c r="H320" s="113"/>
      <c r="I320" s="80" t="s">
        <v>398</v>
      </c>
      <c r="J320" s="113"/>
      <c r="K320" s="151">
        <v>1</v>
      </c>
      <c r="L320" s="139">
        <v>0.8</v>
      </c>
      <c r="M320" s="80" t="s">
        <v>1784</v>
      </c>
    </row>
    <row r="321" spans="1:13" ht="15" customHeight="1">
      <c r="A321" s="76" t="s">
        <v>750</v>
      </c>
      <c r="B321" s="117" t="s">
        <v>195</v>
      </c>
      <c r="C321" s="111"/>
      <c r="D321" s="146">
        <v>2.7128000000000001</v>
      </c>
      <c r="E321" s="144">
        <v>4.38</v>
      </c>
      <c r="F321" s="137">
        <f t="shared" si="4"/>
        <v>0</v>
      </c>
      <c r="G321" s="115">
        <v>49654.19</v>
      </c>
      <c r="H321" s="113"/>
      <c r="I321" s="80" t="s">
        <v>398</v>
      </c>
      <c r="J321" s="113"/>
      <c r="K321" s="151">
        <v>1</v>
      </c>
      <c r="L321" s="139">
        <v>0.8</v>
      </c>
      <c r="M321" s="80" t="s">
        <v>1784</v>
      </c>
    </row>
    <row r="322" spans="1:13" ht="15" customHeight="1">
      <c r="A322" s="76" t="s">
        <v>751</v>
      </c>
      <c r="B322" s="117" t="s">
        <v>195</v>
      </c>
      <c r="C322" s="111"/>
      <c r="D322" s="146">
        <v>4.4973000000000001</v>
      </c>
      <c r="E322" s="144">
        <v>8.32</v>
      </c>
      <c r="F322" s="137">
        <f t="shared" si="4"/>
        <v>0</v>
      </c>
      <c r="G322" s="115">
        <v>97572.15</v>
      </c>
      <c r="H322" s="113"/>
      <c r="I322" s="80" t="s">
        <v>398</v>
      </c>
      <c r="J322" s="113"/>
      <c r="K322" s="151">
        <v>1</v>
      </c>
      <c r="L322" s="139">
        <v>0.8</v>
      </c>
      <c r="M322" s="80" t="s">
        <v>1784</v>
      </c>
    </row>
    <row r="323" spans="1:13" s="74" customFormat="1" ht="15" customHeight="1">
      <c r="A323" s="76" t="s">
        <v>752</v>
      </c>
      <c r="B323" s="117" t="s">
        <v>196</v>
      </c>
      <c r="C323" s="111"/>
      <c r="D323" s="146">
        <v>1.3120000000000001</v>
      </c>
      <c r="E323" s="144">
        <v>1.98</v>
      </c>
      <c r="F323" s="137">
        <f t="shared" si="4"/>
        <v>0</v>
      </c>
      <c r="G323" s="115">
        <v>30000</v>
      </c>
      <c r="H323" s="113"/>
      <c r="I323" s="80" t="s">
        <v>398</v>
      </c>
      <c r="J323" s="113"/>
      <c r="K323" s="151">
        <v>1</v>
      </c>
      <c r="L323" s="139">
        <v>0.8</v>
      </c>
      <c r="M323" s="80" t="s">
        <v>1784</v>
      </c>
    </row>
    <row r="324" spans="1:13" ht="15" customHeight="1">
      <c r="A324" s="76" t="s">
        <v>753</v>
      </c>
      <c r="B324" s="117" t="s">
        <v>196</v>
      </c>
      <c r="C324" s="111"/>
      <c r="D324" s="146">
        <v>1.5198</v>
      </c>
      <c r="E324" s="144">
        <v>2.1</v>
      </c>
      <c r="F324" s="137">
        <f t="shared" si="4"/>
        <v>0</v>
      </c>
      <c r="G324" s="115">
        <v>34345.1</v>
      </c>
      <c r="H324" s="113"/>
      <c r="I324" s="80" t="s">
        <v>398</v>
      </c>
      <c r="J324" s="113"/>
      <c r="K324" s="151">
        <v>1</v>
      </c>
      <c r="L324" s="139">
        <v>0.8</v>
      </c>
      <c r="M324" s="80" t="s">
        <v>1784</v>
      </c>
    </row>
    <row r="325" spans="1:13" ht="15" customHeight="1">
      <c r="A325" s="76" t="s">
        <v>754</v>
      </c>
      <c r="B325" s="117" t="s">
        <v>196</v>
      </c>
      <c r="C325" s="111"/>
      <c r="D325" s="146">
        <v>1.9177999999999999</v>
      </c>
      <c r="E325" s="144">
        <v>3.28</v>
      </c>
      <c r="F325" s="137">
        <f t="shared" si="4"/>
        <v>0</v>
      </c>
      <c r="G325" s="115">
        <v>44265.52</v>
      </c>
      <c r="H325" s="113"/>
      <c r="I325" s="80" t="s">
        <v>398</v>
      </c>
      <c r="J325" s="113"/>
      <c r="K325" s="151">
        <v>1</v>
      </c>
      <c r="L325" s="139">
        <v>0.8</v>
      </c>
      <c r="M325" s="80" t="s">
        <v>1784</v>
      </c>
    </row>
    <row r="326" spans="1:13" ht="15" customHeight="1">
      <c r="A326" s="76" t="s">
        <v>755</v>
      </c>
      <c r="B326" s="117" t="s">
        <v>196</v>
      </c>
      <c r="C326" s="111"/>
      <c r="D326" s="146">
        <v>3.9729999999999999</v>
      </c>
      <c r="E326" s="144">
        <v>7.67</v>
      </c>
      <c r="F326" s="137">
        <f t="shared" si="4"/>
        <v>0</v>
      </c>
      <c r="G326" s="115">
        <v>88397.16</v>
      </c>
      <c r="H326" s="113"/>
      <c r="I326" s="80" t="s">
        <v>398</v>
      </c>
      <c r="J326" s="113"/>
      <c r="K326" s="151">
        <v>1</v>
      </c>
      <c r="L326" s="139">
        <v>0.8</v>
      </c>
      <c r="M326" s="80" t="s">
        <v>1784</v>
      </c>
    </row>
    <row r="327" spans="1:13" s="74" customFormat="1" ht="15" customHeight="1">
      <c r="A327" s="76" t="s">
        <v>756</v>
      </c>
      <c r="B327" s="117" t="s">
        <v>197</v>
      </c>
      <c r="C327" s="111"/>
      <c r="D327" s="146">
        <v>1.6268</v>
      </c>
      <c r="E327" s="144">
        <v>2.0099999999999998</v>
      </c>
      <c r="F327" s="137">
        <f t="shared" ref="F327:F390" si="5">IF(I327="Mental Health and Substance Abuse",ROUND(E327,0),0)</f>
        <v>0</v>
      </c>
      <c r="G327" s="115">
        <v>38214.03</v>
      </c>
      <c r="H327" s="113"/>
      <c r="I327" s="80" t="s">
        <v>398</v>
      </c>
      <c r="J327" s="113"/>
      <c r="K327" s="151">
        <v>1</v>
      </c>
      <c r="L327" s="139">
        <v>0.8</v>
      </c>
      <c r="M327" s="80" t="s">
        <v>1784</v>
      </c>
    </row>
    <row r="328" spans="1:13" ht="15" customHeight="1">
      <c r="A328" s="76" t="s">
        <v>757</v>
      </c>
      <c r="B328" s="117" t="s">
        <v>197</v>
      </c>
      <c r="C328" s="111"/>
      <c r="D328" s="146">
        <v>2.4245999999999999</v>
      </c>
      <c r="E328" s="144">
        <v>2.68</v>
      </c>
      <c r="F328" s="137">
        <f t="shared" si="5"/>
        <v>0</v>
      </c>
      <c r="G328" s="115">
        <v>49660.4</v>
      </c>
      <c r="H328" s="113"/>
      <c r="I328" s="80" t="s">
        <v>398</v>
      </c>
      <c r="J328" s="113"/>
      <c r="K328" s="151">
        <v>1</v>
      </c>
      <c r="L328" s="139">
        <v>0.8</v>
      </c>
      <c r="M328" s="80" t="s">
        <v>1784</v>
      </c>
    </row>
    <row r="329" spans="1:13" ht="15" customHeight="1">
      <c r="A329" s="76" t="s">
        <v>758</v>
      </c>
      <c r="B329" s="117" t="s">
        <v>197</v>
      </c>
      <c r="C329" s="111"/>
      <c r="D329" s="146">
        <v>3.6857000000000002</v>
      </c>
      <c r="E329" s="144">
        <v>5.99</v>
      </c>
      <c r="F329" s="137">
        <f t="shared" si="5"/>
        <v>0</v>
      </c>
      <c r="G329" s="115">
        <v>97638.92</v>
      </c>
      <c r="H329" s="113"/>
      <c r="I329" s="80" t="s">
        <v>398</v>
      </c>
      <c r="J329" s="113"/>
      <c r="K329" s="151">
        <v>1</v>
      </c>
      <c r="L329" s="139">
        <v>0.8</v>
      </c>
      <c r="M329" s="80" t="s">
        <v>1784</v>
      </c>
    </row>
    <row r="330" spans="1:13" ht="15" customHeight="1">
      <c r="A330" s="76" t="s">
        <v>759</v>
      </c>
      <c r="B330" s="117" t="s">
        <v>197</v>
      </c>
      <c r="C330" s="111"/>
      <c r="D330" s="146">
        <v>5.2862</v>
      </c>
      <c r="E330" s="144">
        <v>9.6199999999999992</v>
      </c>
      <c r="F330" s="137">
        <f t="shared" si="5"/>
        <v>0</v>
      </c>
      <c r="G330" s="115">
        <v>107640.32000000001</v>
      </c>
      <c r="H330" s="113"/>
      <c r="I330" s="80" t="s">
        <v>398</v>
      </c>
      <c r="J330" s="113"/>
      <c r="K330" s="151">
        <v>1</v>
      </c>
      <c r="L330" s="139">
        <v>0.8</v>
      </c>
      <c r="M330" s="80" t="s">
        <v>1784</v>
      </c>
    </row>
    <row r="331" spans="1:13" s="74" customFormat="1" ht="15" customHeight="1">
      <c r="A331" s="76" t="s">
        <v>760</v>
      </c>
      <c r="B331" s="117" t="s">
        <v>198</v>
      </c>
      <c r="C331" s="111"/>
      <c r="D331" s="146">
        <v>1.893</v>
      </c>
      <c r="E331" s="144">
        <v>2.19</v>
      </c>
      <c r="F331" s="137">
        <f t="shared" si="5"/>
        <v>0</v>
      </c>
      <c r="G331" s="115">
        <v>39356.199999999997</v>
      </c>
      <c r="H331" s="113"/>
      <c r="I331" s="80" t="s">
        <v>398</v>
      </c>
      <c r="J331" s="113"/>
      <c r="K331" s="151">
        <v>1</v>
      </c>
      <c r="L331" s="139">
        <v>0.8</v>
      </c>
      <c r="M331" s="80" t="s">
        <v>1784</v>
      </c>
    </row>
    <row r="332" spans="1:13" ht="15" customHeight="1">
      <c r="A332" s="76" t="s">
        <v>761</v>
      </c>
      <c r="B332" s="117" t="s">
        <v>198</v>
      </c>
      <c r="C332" s="111"/>
      <c r="D332" s="146">
        <v>2.5863</v>
      </c>
      <c r="E332" s="144">
        <v>2.74</v>
      </c>
      <c r="F332" s="137">
        <f t="shared" si="5"/>
        <v>0</v>
      </c>
      <c r="G332" s="115">
        <v>52313.08</v>
      </c>
      <c r="H332" s="113"/>
      <c r="I332" s="80" t="s">
        <v>398</v>
      </c>
      <c r="J332" s="113"/>
      <c r="K332" s="151">
        <v>1</v>
      </c>
      <c r="L332" s="139">
        <v>0.8</v>
      </c>
      <c r="M332" s="80" t="s">
        <v>1784</v>
      </c>
    </row>
    <row r="333" spans="1:13" ht="15" customHeight="1">
      <c r="A333" s="76" t="s">
        <v>762</v>
      </c>
      <c r="B333" s="117" t="s">
        <v>198</v>
      </c>
      <c r="C333" s="111"/>
      <c r="D333" s="146">
        <v>3.7187999999999999</v>
      </c>
      <c r="E333" s="144">
        <v>4.33</v>
      </c>
      <c r="F333" s="137">
        <f t="shared" si="5"/>
        <v>0</v>
      </c>
      <c r="G333" s="115">
        <v>69965.98</v>
      </c>
      <c r="H333" s="113"/>
      <c r="I333" s="80" t="s">
        <v>398</v>
      </c>
      <c r="J333" s="113"/>
      <c r="K333" s="151">
        <v>1</v>
      </c>
      <c r="L333" s="139">
        <v>0.8</v>
      </c>
      <c r="M333" s="80" t="s">
        <v>1784</v>
      </c>
    </row>
    <row r="334" spans="1:13" ht="15" customHeight="1">
      <c r="A334" s="76" t="s">
        <v>763</v>
      </c>
      <c r="B334" s="117" t="s">
        <v>198</v>
      </c>
      <c r="C334" s="111"/>
      <c r="D334" s="146">
        <v>4.4615999999999998</v>
      </c>
      <c r="E334" s="144">
        <v>6.34</v>
      </c>
      <c r="F334" s="137">
        <f t="shared" si="5"/>
        <v>0</v>
      </c>
      <c r="G334" s="115">
        <v>75538.13</v>
      </c>
      <c r="H334" s="113"/>
      <c r="I334" s="80" t="s">
        <v>398</v>
      </c>
      <c r="J334" s="113"/>
      <c r="K334" s="151">
        <v>1</v>
      </c>
      <c r="L334" s="139">
        <v>0.8</v>
      </c>
      <c r="M334" s="80" t="s">
        <v>1784</v>
      </c>
    </row>
    <row r="335" spans="1:13" s="74" customFormat="1" ht="15" customHeight="1">
      <c r="A335" s="76" t="s">
        <v>764</v>
      </c>
      <c r="B335" s="117" t="s">
        <v>199</v>
      </c>
      <c r="C335" s="111"/>
      <c r="D335" s="146">
        <v>1.6980999999999999</v>
      </c>
      <c r="E335" s="144">
        <v>2.15</v>
      </c>
      <c r="F335" s="137">
        <f t="shared" si="5"/>
        <v>0</v>
      </c>
      <c r="G335" s="115">
        <v>42188.51</v>
      </c>
      <c r="H335" s="113"/>
      <c r="I335" s="80" t="s">
        <v>398</v>
      </c>
      <c r="J335" s="113"/>
      <c r="K335" s="151">
        <v>1</v>
      </c>
      <c r="L335" s="139">
        <v>0.8</v>
      </c>
      <c r="M335" s="80" t="s">
        <v>1784</v>
      </c>
    </row>
    <row r="336" spans="1:13" ht="15" customHeight="1">
      <c r="A336" s="76" t="s">
        <v>765</v>
      </c>
      <c r="B336" s="117" t="s">
        <v>199</v>
      </c>
      <c r="C336" s="111"/>
      <c r="D336" s="146">
        <v>1.9651000000000001</v>
      </c>
      <c r="E336" s="144">
        <v>3.1</v>
      </c>
      <c r="F336" s="137">
        <f t="shared" si="5"/>
        <v>0</v>
      </c>
      <c r="G336" s="115">
        <v>50017.15</v>
      </c>
      <c r="H336" s="113"/>
      <c r="I336" s="80" t="s">
        <v>398</v>
      </c>
      <c r="J336" s="113"/>
      <c r="K336" s="151">
        <v>1</v>
      </c>
      <c r="L336" s="139">
        <v>0.8</v>
      </c>
      <c r="M336" s="80" t="s">
        <v>1784</v>
      </c>
    </row>
    <row r="337" spans="1:13" ht="15" customHeight="1">
      <c r="A337" s="76" t="s">
        <v>766</v>
      </c>
      <c r="B337" s="117" t="s">
        <v>199</v>
      </c>
      <c r="C337" s="111"/>
      <c r="D337" s="146">
        <v>3.0893000000000002</v>
      </c>
      <c r="E337" s="144">
        <v>4.63</v>
      </c>
      <c r="F337" s="137">
        <f t="shared" si="5"/>
        <v>0</v>
      </c>
      <c r="G337" s="115">
        <v>71739.070000000007</v>
      </c>
      <c r="H337" s="113"/>
      <c r="I337" s="80" t="s">
        <v>398</v>
      </c>
      <c r="J337" s="113"/>
      <c r="K337" s="151">
        <v>1</v>
      </c>
      <c r="L337" s="139">
        <v>0.8</v>
      </c>
      <c r="M337" s="80" t="s">
        <v>1784</v>
      </c>
    </row>
    <row r="338" spans="1:13" ht="15" customHeight="1">
      <c r="A338" s="76" t="s">
        <v>767</v>
      </c>
      <c r="B338" s="117" t="s">
        <v>199</v>
      </c>
      <c r="C338" s="111"/>
      <c r="D338" s="146">
        <v>4.4196</v>
      </c>
      <c r="E338" s="144">
        <v>5.45</v>
      </c>
      <c r="F338" s="137">
        <f t="shared" si="5"/>
        <v>0</v>
      </c>
      <c r="G338" s="115">
        <v>102215.22</v>
      </c>
      <c r="H338" s="113"/>
      <c r="I338" s="80" t="s">
        <v>398</v>
      </c>
      <c r="J338" s="113"/>
      <c r="K338" s="151">
        <v>1</v>
      </c>
      <c r="L338" s="139">
        <v>0.8</v>
      </c>
      <c r="M338" s="80" t="s">
        <v>1784</v>
      </c>
    </row>
    <row r="339" spans="1:13" s="74" customFormat="1" ht="15" customHeight="1">
      <c r="A339" s="76" t="s">
        <v>768</v>
      </c>
      <c r="B339" s="117" t="s">
        <v>1824</v>
      </c>
      <c r="C339" s="111"/>
      <c r="D339" s="146">
        <v>5.9709000000000003</v>
      </c>
      <c r="E339" s="144">
        <v>1.68</v>
      </c>
      <c r="F339" s="137">
        <f t="shared" si="5"/>
        <v>0</v>
      </c>
      <c r="G339" s="115">
        <v>94810.99</v>
      </c>
      <c r="H339" s="113"/>
      <c r="I339" s="80" t="s">
        <v>396</v>
      </c>
      <c r="J339" s="113"/>
      <c r="K339" s="151">
        <v>1</v>
      </c>
      <c r="L339" s="139">
        <v>0.8</v>
      </c>
      <c r="M339" s="80" t="s">
        <v>1784</v>
      </c>
    </row>
    <row r="340" spans="1:13" ht="15" customHeight="1">
      <c r="A340" s="76" t="s">
        <v>769</v>
      </c>
      <c r="B340" s="117" t="s">
        <v>1824</v>
      </c>
      <c r="C340" s="111"/>
      <c r="D340" s="146">
        <v>6.6782000000000004</v>
      </c>
      <c r="E340" s="144">
        <v>3.43</v>
      </c>
      <c r="F340" s="137">
        <f t="shared" si="5"/>
        <v>0</v>
      </c>
      <c r="G340" s="115">
        <v>134322.34</v>
      </c>
      <c r="H340" s="113"/>
      <c r="I340" s="80" t="s">
        <v>396</v>
      </c>
      <c r="J340" s="113"/>
      <c r="K340" s="151">
        <v>1</v>
      </c>
      <c r="L340" s="139">
        <v>0.8</v>
      </c>
      <c r="M340" s="80" t="s">
        <v>1784</v>
      </c>
    </row>
    <row r="341" spans="1:13" ht="15" customHeight="1">
      <c r="A341" s="76" t="s">
        <v>770</v>
      </c>
      <c r="B341" s="117" t="s">
        <v>1824</v>
      </c>
      <c r="C341" s="111"/>
      <c r="D341" s="146">
        <v>7.7657999999999996</v>
      </c>
      <c r="E341" s="144">
        <v>4.67</v>
      </c>
      <c r="F341" s="137">
        <f t="shared" si="5"/>
        <v>0</v>
      </c>
      <c r="G341" s="115">
        <v>149156.74</v>
      </c>
      <c r="H341" s="113"/>
      <c r="I341" s="80" t="s">
        <v>396</v>
      </c>
      <c r="J341" s="113"/>
      <c r="K341" s="151">
        <v>1</v>
      </c>
      <c r="L341" s="139">
        <v>0.8</v>
      </c>
      <c r="M341" s="80" t="s">
        <v>1784</v>
      </c>
    </row>
    <row r="342" spans="1:13" ht="15" customHeight="1">
      <c r="A342" s="76" t="s">
        <v>771</v>
      </c>
      <c r="B342" s="117" t="s">
        <v>1824</v>
      </c>
      <c r="C342" s="111"/>
      <c r="D342" s="146">
        <v>9.7939000000000007</v>
      </c>
      <c r="E342" s="144">
        <v>7.04</v>
      </c>
      <c r="F342" s="137">
        <f t="shared" si="5"/>
        <v>0</v>
      </c>
      <c r="G342" s="115">
        <v>213085.48</v>
      </c>
      <c r="H342" s="113"/>
      <c r="I342" s="80" t="s">
        <v>396</v>
      </c>
      <c r="J342" s="113"/>
      <c r="K342" s="151">
        <v>1</v>
      </c>
      <c r="L342" s="139">
        <v>0.8</v>
      </c>
      <c r="M342" s="80" t="s">
        <v>1784</v>
      </c>
    </row>
    <row r="343" spans="1:13" s="74" customFormat="1" ht="15" customHeight="1">
      <c r="A343" s="76" t="s">
        <v>772</v>
      </c>
      <c r="B343" s="117" t="s">
        <v>200</v>
      </c>
      <c r="C343" s="111"/>
      <c r="D343" s="146">
        <v>3.5501</v>
      </c>
      <c r="E343" s="144">
        <v>2.81</v>
      </c>
      <c r="F343" s="137">
        <f t="shared" si="5"/>
        <v>0</v>
      </c>
      <c r="G343" s="115">
        <v>73883.66</v>
      </c>
      <c r="H343" s="113"/>
      <c r="I343" s="80" t="s">
        <v>398</v>
      </c>
      <c r="J343" s="113"/>
      <c r="K343" s="151">
        <v>1</v>
      </c>
      <c r="L343" s="139">
        <v>0.8</v>
      </c>
      <c r="M343" s="80" t="s">
        <v>1784</v>
      </c>
    </row>
    <row r="344" spans="1:13" ht="15" customHeight="1">
      <c r="A344" s="76" t="s">
        <v>773</v>
      </c>
      <c r="B344" s="117" t="s">
        <v>200</v>
      </c>
      <c r="C344" s="111"/>
      <c r="D344" s="146">
        <v>3.5501</v>
      </c>
      <c r="E344" s="144">
        <v>3.47</v>
      </c>
      <c r="F344" s="137">
        <f t="shared" si="5"/>
        <v>0</v>
      </c>
      <c r="G344" s="115">
        <v>73883.66</v>
      </c>
      <c r="H344" s="113"/>
      <c r="I344" s="80" t="s">
        <v>398</v>
      </c>
      <c r="J344" s="113"/>
      <c r="K344" s="151">
        <v>1</v>
      </c>
      <c r="L344" s="139">
        <v>0.8</v>
      </c>
      <c r="M344" s="80" t="s">
        <v>1784</v>
      </c>
    </row>
    <row r="345" spans="1:13" ht="15" customHeight="1">
      <c r="A345" s="76" t="s">
        <v>774</v>
      </c>
      <c r="B345" s="117" t="s">
        <v>200</v>
      </c>
      <c r="C345" s="111"/>
      <c r="D345" s="146">
        <v>5.8822999999999999</v>
      </c>
      <c r="E345" s="144">
        <v>6.77</v>
      </c>
      <c r="F345" s="137">
        <f t="shared" si="5"/>
        <v>0</v>
      </c>
      <c r="G345" s="115">
        <v>105678.32</v>
      </c>
      <c r="H345" s="113"/>
      <c r="I345" s="80" t="s">
        <v>398</v>
      </c>
      <c r="J345" s="113"/>
      <c r="K345" s="151">
        <v>1</v>
      </c>
      <c r="L345" s="139">
        <v>0.8</v>
      </c>
      <c r="M345" s="80" t="s">
        <v>1784</v>
      </c>
    </row>
    <row r="346" spans="1:13" ht="15" customHeight="1">
      <c r="A346" s="76" t="s">
        <v>775</v>
      </c>
      <c r="B346" s="117" t="s">
        <v>200</v>
      </c>
      <c r="C346" s="111"/>
      <c r="D346" s="146">
        <v>7.9607999999999999</v>
      </c>
      <c r="E346" s="144">
        <v>9.7899999999999991</v>
      </c>
      <c r="F346" s="137">
        <f t="shared" si="5"/>
        <v>0</v>
      </c>
      <c r="G346" s="115">
        <v>144925.91</v>
      </c>
      <c r="H346" s="113"/>
      <c r="I346" s="80" t="s">
        <v>398</v>
      </c>
      <c r="J346" s="113"/>
      <c r="K346" s="151">
        <v>1</v>
      </c>
      <c r="L346" s="139">
        <v>0.8</v>
      </c>
      <c r="M346" s="80" t="s">
        <v>1784</v>
      </c>
    </row>
    <row r="347" spans="1:13" s="74" customFormat="1" ht="15" customHeight="1">
      <c r="A347" s="76" t="s">
        <v>776</v>
      </c>
      <c r="B347" s="117" t="s">
        <v>68</v>
      </c>
      <c r="C347" s="111"/>
      <c r="D347" s="146">
        <v>1.593</v>
      </c>
      <c r="E347" s="144">
        <v>2.25</v>
      </c>
      <c r="F347" s="137">
        <f t="shared" si="5"/>
        <v>0</v>
      </c>
      <c r="G347" s="115">
        <v>36226.03</v>
      </c>
      <c r="H347" s="113"/>
      <c r="I347" s="80" t="s">
        <v>386</v>
      </c>
      <c r="J347" s="113"/>
      <c r="K347" s="151">
        <v>1</v>
      </c>
      <c r="L347" s="139">
        <v>0.8</v>
      </c>
      <c r="M347" s="80" t="s">
        <v>1784</v>
      </c>
    </row>
    <row r="348" spans="1:13" ht="15" customHeight="1">
      <c r="A348" s="76" t="s">
        <v>777</v>
      </c>
      <c r="B348" s="117" t="s">
        <v>68</v>
      </c>
      <c r="C348" s="111"/>
      <c r="D348" s="146">
        <v>2.0493999999999999</v>
      </c>
      <c r="E348" s="144">
        <v>4.22</v>
      </c>
      <c r="F348" s="137">
        <f t="shared" si="5"/>
        <v>0</v>
      </c>
      <c r="G348" s="115">
        <v>46668.39</v>
      </c>
      <c r="H348" s="113"/>
      <c r="I348" s="80" t="s">
        <v>386</v>
      </c>
      <c r="J348" s="113"/>
      <c r="K348" s="151">
        <v>1</v>
      </c>
      <c r="L348" s="139">
        <v>0.8</v>
      </c>
      <c r="M348" s="80" t="s">
        <v>1784</v>
      </c>
    </row>
    <row r="349" spans="1:13" ht="15" customHeight="1">
      <c r="A349" s="76" t="s">
        <v>778</v>
      </c>
      <c r="B349" s="117" t="s">
        <v>68</v>
      </c>
      <c r="C349" s="111"/>
      <c r="D349" s="146">
        <v>2.5743</v>
      </c>
      <c r="E349" s="144">
        <v>6.3</v>
      </c>
      <c r="F349" s="137">
        <f t="shared" si="5"/>
        <v>0</v>
      </c>
      <c r="G349" s="115">
        <v>61496.91</v>
      </c>
      <c r="H349" s="113"/>
      <c r="I349" s="80" t="s">
        <v>386</v>
      </c>
      <c r="J349" s="113"/>
      <c r="K349" s="151">
        <v>1</v>
      </c>
      <c r="L349" s="139">
        <v>0.8</v>
      </c>
      <c r="M349" s="80" t="s">
        <v>1784</v>
      </c>
    </row>
    <row r="350" spans="1:13" ht="15" customHeight="1">
      <c r="A350" s="76" t="s">
        <v>779</v>
      </c>
      <c r="B350" s="117" t="s">
        <v>68</v>
      </c>
      <c r="C350" s="111"/>
      <c r="D350" s="146">
        <v>5.9416000000000002</v>
      </c>
      <c r="E350" s="144">
        <v>11.78</v>
      </c>
      <c r="F350" s="137">
        <f t="shared" si="5"/>
        <v>0</v>
      </c>
      <c r="G350" s="115">
        <v>228607.97</v>
      </c>
      <c r="H350" s="113"/>
      <c r="I350" s="80" t="s">
        <v>386</v>
      </c>
      <c r="J350" s="113"/>
      <c r="K350" s="151">
        <v>1</v>
      </c>
      <c r="L350" s="139">
        <v>0.8</v>
      </c>
      <c r="M350" s="80" t="s">
        <v>1784</v>
      </c>
    </row>
    <row r="351" spans="1:13" s="74" customFormat="1" ht="15" customHeight="1">
      <c r="A351" s="76" t="s">
        <v>780</v>
      </c>
      <c r="B351" s="117" t="s">
        <v>1825</v>
      </c>
      <c r="C351" s="111"/>
      <c r="D351" s="146">
        <v>1.5024999999999999</v>
      </c>
      <c r="E351" s="144">
        <v>2.2200000000000002</v>
      </c>
      <c r="F351" s="137">
        <f t="shared" si="5"/>
        <v>0</v>
      </c>
      <c r="G351" s="115">
        <v>34665.08</v>
      </c>
      <c r="H351" s="113"/>
      <c r="I351" s="80" t="s">
        <v>386</v>
      </c>
      <c r="J351" s="113"/>
      <c r="K351" s="151">
        <v>1</v>
      </c>
      <c r="L351" s="139">
        <v>0.8</v>
      </c>
      <c r="M351" s="80" t="s">
        <v>1784</v>
      </c>
    </row>
    <row r="352" spans="1:13" ht="15" customHeight="1">
      <c r="A352" s="76" t="s">
        <v>781</v>
      </c>
      <c r="B352" s="117" t="s">
        <v>1825</v>
      </c>
      <c r="C352" s="111"/>
      <c r="D352" s="146">
        <v>2.4588000000000001</v>
      </c>
      <c r="E352" s="144">
        <v>4.09</v>
      </c>
      <c r="F352" s="137">
        <f t="shared" si="5"/>
        <v>0</v>
      </c>
      <c r="G352" s="115">
        <v>59862.86</v>
      </c>
      <c r="H352" s="113"/>
      <c r="I352" s="80" t="s">
        <v>386</v>
      </c>
      <c r="J352" s="113"/>
      <c r="K352" s="151">
        <v>1</v>
      </c>
      <c r="L352" s="139">
        <v>0.8</v>
      </c>
      <c r="M352" s="80" t="s">
        <v>1784</v>
      </c>
    </row>
    <row r="353" spans="1:13" ht="15" customHeight="1">
      <c r="A353" s="76" t="s">
        <v>782</v>
      </c>
      <c r="B353" s="117" t="s">
        <v>1825</v>
      </c>
      <c r="C353" s="111"/>
      <c r="D353" s="146">
        <v>3.5922999999999998</v>
      </c>
      <c r="E353" s="144">
        <v>7.45</v>
      </c>
      <c r="F353" s="137">
        <f t="shared" si="5"/>
        <v>0</v>
      </c>
      <c r="G353" s="115">
        <v>76732.38</v>
      </c>
      <c r="H353" s="113"/>
      <c r="I353" s="80" t="s">
        <v>386</v>
      </c>
      <c r="J353" s="113"/>
      <c r="K353" s="151">
        <v>1</v>
      </c>
      <c r="L353" s="139">
        <v>0.8</v>
      </c>
      <c r="M353" s="80" t="s">
        <v>1784</v>
      </c>
    </row>
    <row r="354" spans="1:13" ht="15" customHeight="1">
      <c r="A354" s="76" t="s">
        <v>783</v>
      </c>
      <c r="B354" s="117" t="s">
        <v>1825</v>
      </c>
      <c r="C354" s="111"/>
      <c r="D354" s="146">
        <v>5.8691000000000004</v>
      </c>
      <c r="E354" s="144">
        <v>8.59</v>
      </c>
      <c r="F354" s="137">
        <f t="shared" si="5"/>
        <v>0</v>
      </c>
      <c r="G354" s="115">
        <v>143722.35</v>
      </c>
      <c r="H354" s="113"/>
      <c r="I354" s="80" t="s">
        <v>386</v>
      </c>
      <c r="J354" s="113"/>
      <c r="K354" s="151">
        <v>1</v>
      </c>
      <c r="L354" s="139">
        <v>0.8</v>
      </c>
      <c r="M354" s="80" t="s">
        <v>1784</v>
      </c>
    </row>
    <row r="355" spans="1:13" s="74" customFormat="1" ht="15" customHeight="1">
      <c r="A355" s="76" t="s">
        <v>784</v>
      </c>
      <c r="B355" s="117" t="s">
        <v>355</v>
      </c>
      <c r="C355" s="111"/>
      <c r="D355" s="146">
        <v>1.3381000000000001</v>
      </c>
      <c r="E355" s="144">
        <v>2.61</v>
      </c>
      <c r="F355" s="137">
        <f t="shared" si="5"/>
        <v>0</v>
      </c>
      <c r="G355" s="115">
        <v>30000</v>
      </c>
      <c r="H355" s="113"/>
      <c r="I355" s="80" t="s">
        <v>386</v>
      </c>
      <c r="J355" s="113"/>
      <c r="K355" s="151">
        <v>1</v>
      </c>
      <c r="L355" s="139">
        <v>0.8</v>
      </c>
      <c r="M355" s="80" t="s">
        <v>1784</v>
      </c>
    </row>
    <row r="356" spans="1:13" ht="15" customHeight="1">
      <c r="A356" s="76" t="s">
        <v>785</v>
      </c>
      <c r="B356" s="117" t="s">
        <v>355</v>
      </c>
      <c r="C356" s="111"/>
      <c r="D356" s="146">
        <v>1.7946</v>
      </c>
      <c r="E356" s="144">
        <v>2.89</v>
      </c>
      <c r="F356" s="137">
        <f t="shared" si="5"/>
        <v>0</v>
      </c>
      <c r="G356" s="115">
        <v>40506.76</v>
      </c>
      <c r="H356" s="113"/>
      <c r="I356" s="80" t="s">
        <v>386</v>
      </c>
      <c r="J356" s="113"/>
      <c r="K356" s="151">
        <v>1</v>
      </c>
      <c r="L356" s="139">
        <v>0.8</v>
      </c>
      <c r="M356" s="80" t="s">
        <v>1784</v>
      </c>
    </row>
    <row r="357" spans="1:13" ht="15" customHeight="1">
      <c r="A357" s="76" t="s">
        <v>786</v>
      </c>
      <c r="B357" s="117" t="s">
        <v>355</v>
      </c>
      <c r="C357" s="111"/>
      <c r="D357" s="146">
        <v>2.5966</v>
      </c>
      <c r="E357" s="144">
        <v>5.09</v>
      </c>
      <c r="F357" s="137">
        <f t="shared" si="5"/>
        <v>0</v>
      </c>
      <c r="G357" s="115">
        <v>64351.31</v>
      </c>
      <c r="H357" s="113"/>
      <c r="I357" s="80" t="s">
        <v>386</v>
      </c>
      <c r="J357" s="113"/>
      <c r="K357" s="151">
        <v>1</v>
      </c>
      <c r="L357" s="139">
        <v>0.8</v>
      </c>
      <c r="M357" s="80" t="s">
        <v>1784</v>
      </c>
    </row>
    <row r="358" spans="1:13" ht="15" customHeight="1">
      <c r="A358" s="76" t="s">
        <v>787</v>
      </c>
      <c r="B358" s="117" t="s">
        <v>355</v>
      </c>
      <c r="C358" s="111"/>
      <c r="D358" s="146">
        <v>5.7954999999999997</v>
      </c>
      <c r="E358" s="144">
        <v>8.6300000000000008</v>
      </c>
      <c r="F358" s="137">
        <f t="shared" si="5"/>
        <v>0</v>
      </c>
      <c r="G358" s="115">
        <v>293746.38</v>
      </c>
      <c r="H358" s="113"/>
      <c r="I358" s="80" t="s">
        <v>386</v>
      </c>
      <c r="J358" s="113"/>
      <c r="K358" s="151">
        <v>1</v>
      </c>
      <c r="L358" s="139">
        <v>0.8</v>
      </c>
      <c r="M358" s="80" t="s">
        <v>1784</v>
      </c>
    </row>
    <row r="359" spans="1:13" s="74" customFormat="1" ht="15" customHeight="1">
      <c r="A359" s="76" t="s">
        <v>788</v>
      </c>
      <c r="B359" s="117" t="s">
        <v>201</v>
      </c>
      <c r="C359" s="111"/>
      <c r="D359" s="146">
        <v>4.5618999999999996</v>
      </c>
      <c r="E359" s="144">
        <v>1.22</v>
      </c>
      <c r="F359" s="137">
        <f t="shared" si="5"/>
        <v>0</v>
      </c>
      <c r="G359" s="115">
        <v>76274.86</v>
      </c>
      <c r="H359" s="113"/>
      <c r="I359" s="80" t="s">
        <v>398</v>
      </c>
      <c r="J359" s="113"/>
      <c r="K359" s="151">
        <v>1</v>
      </c>
      <c r="L359" s="139">
        <v>0.8</v>
      </c>
      <c r="M359" s="80" t="s">
        <v>1784</v>
      </c>
    </row>
    <row r="360" spans="1:13" ht="15" customHeight="1">
      <c r="A360" s="76" t="s">
        <v>789</v>
      </c>
      <c r="B360" s="117" t="s">
        <v>201</v>
      </c>
      <c r="C360" s="111"/>
      <c r="D360" s="146">
        <v>4.8620999999999999</v>
      </c>
      <c r="E360" s="144">
        <v>1.63</v>
      </c>
      <c r="F360" s="137">
        <f t="shared" si="5"/>
        <v>0</v>
      </c>
      <c r="G360" s="115">
        <v>83721.570000000007</v>
      </c>
      <c r="H360" s="113"/>
      <c r="I360" s="80" t="s">
        <v>398</v>
      </c>
      <c r="J360" s="113"/>
      <c r="K360" s="151">
        <v>1</v>
      </c>
      <c r="L360" s="139">
        <v>0.8</v>
      </c>
      <c r="M360" s="80" t="s">
        <v>1784</v>
      </c>
    </row>
    <row r="361" spans="1:13" ht="15" customHeight="1">
      <c r="A361" s="76" t="s">
        <v>790</v>
      </c>
      <c r="B361" s="117" t="s">
        <v>201</v>
      </c>
      <c r="C361" s="111"/>
      <c r="D361" s="146">
        <v>5.9984000000000002</v>
      </c>
      <c r="E361" s="144">
        <v>3.73</v>
      </c>
      <c r="F361" s="137">
        <f t="shared" si="5"/>
        <v>0</v>
      </c>
      <c r="G361" s="115">
        <v>107680.62</v>
      </c>
      <c r="H361" s="113"/>
      <c r="I361" s="80" t="s">
        <v>398</v>
      </c>
      <c r="J361" s="113"/>
      <c r="K361" s="151">
        <v>1</v>
      </c>
      <c r="L361" s="139">
        <v>0.8</v>
      </c>
      <c r="M361" s="80" t="s">
        <v>1784</v>
      </c>
    </row>
    <row r="362" spans="1:13" ht="15" customHeight="1">
      <c r="A362" s="76" t="s">
        <v>791</v>
      </c>
      <c r="B362" s="117" t="s">
        <v>201</v>
      </c>
      <c r="C362" s="111"/>
      <c r="D362" s="146">
        <v>8.8663000000000007</v>
      </c>
      <c r="E362" s="144">
        <v>9.15</v>
      </c>
      <c r="F362" s="137">
        <f t="shared" si="5"/>
        <v>0</v>
      </c>
      <c r="G362" s="115">
        <v>162308.31</v>
      </c>
      <c r="H362" s="113"/>
      <c r="I362" s="80" t="s">
        <v>398</v>
      </c>
      <c r="J362" s="113"/>
      <c r="K362" s="151">
        <v>1</v>
      </c>
      <c r="L362" s="139">
        <v>0.8</v>
      </c>
      <c r="M362" s="80" t="s">
        <v>1784</v>
      </c>
    </row>
    <row r="363" spans="1:13" s="74" customFormat="1" ht="15" customHeight="1">
      <c r="A363" s="76" t="s">
        <v>792</v>
      </c>
      <c r="B363" s="117" t="s">
        <v>69</v>
      </c>
      <c r="C363" s="111"/>
      <c r="D363" s="146">
        <v>0.86</v>
      </c>
      <c r="E363" s="144">
        <v>1.74</v>
      </c>
      <c r="F363" s="137">
        <f t="shared" si="5"/>
        <v>0</v>
      </c>
      <c r="G363" s="115">
        <v>30000</v>
      </c>
      <c r="H363" s="113"/>
      <c r="I363" s="80" t="s">
        <v>398</v>
      </c>
      <c r="J363" s="113"/>
      <c r="K363" s="151">
        <v>1</v>
      </c>
      <c r="L363" s="139">
        <v>0.8</v>
      </c>
      <c r="M363" s="80" t="s">
        <v>1784</v>
      </c>
    </row>
    <row r="364" spans="1:13" ht="15" customHeight="1">
      <c r="A364" s="76" t="s">
        <v>793</v>
      </c>
      <c r="B364" s="117" t="s">
        <v>69</v>
      </c>
      <c r="C364" s="111"/>
      <c r="D364" s="146">
        <v>1.0403</v>
      </c>
      <c r="E364" s="144">
        <v>2.1800000000000002</v>
      </c>
      <c r="F364" s="137">
        <f t="shared" si="5"/>
        <v>0</v>
      </c>
      <c r="G364" s="115">
        <v>30000</v>
      </c>
      <c r="H364" s="113"/>
      <c r="I364" s="80" t="s">
        <v>398</v>
      </c>
      <c r="J364" s="113"/>
      <c r="K364" s="151">
        <v>1</v>
      </c>
      <c r="L364" s="139">
        <v>0.8</v>
      </c>
      <c r="M364" s="80" t="s">
        <v>1784</v>
      </c>
    </row>
    <row r="365" spans="1:13" ht="15" customHeight="1">
      <c r="A365" s="76" t="s">
        <v>794</v>
      </c>
      <c r="B365" s="117" t="s">
        <v>69</v>
      </c>
      <c r="C365" s="111"/>
      <c r="D365" s="146">
        <v>1.6694</v>
      </c>
      <c r="E365" s="144">
        <v>3.71</v>
      </c>
      <c r="F365" s="137">
        <f t="shared" si="5"/>
        <v>0</v>
      </c>
      <c r="G365" s="115">
        <v>56683.87</v>
      </c>
      <c r="H365" s="113"/>
      <c r="I365" s="80" t="s">
        <v>398</v>
      </c>
      <c r="J365" s="113"/>
      <c r="K365" s="151">
        <v>1</v>
      </c>
      <c r="L365" s="139">
        <v>0.8</v>
      </c>
      <c r="M365" s="80" t="s">
        <v>1784</v>
      </c>
    </row>
    <row r="366" spans="1:13" ht="15" customHeight="1">
      <c r="A366" s="76" t="s">
        <v>795</v>
      </c>
      <c r="B366" s="117" t="s">
        <v>69</v>
      </c>
      <c r="C366" s="111"/>
      <c r="D366" s="146">
        <v>3.6549</v>
      </c>
      <c r="E366" s="144">
        <v>6.19</v>
      </c>
      <c r="F366" s="137">
        <f t="shared" si="5"/>
        <v>0</v>
      </c>
      <c r="G366" s="115">
        <v>90258.37</v>
      </c>
      <c r="H366" s="113"/>
      <c r="I366" s="80" t="s">
        <v>398</v>
      </c>
      <c r="J366" s="113"/>
      <c r="K366" s="151">
        <v>1</v>
      </c>
      <c r="L366" s="139">
        <v>0.8</v>
      </c>
      <c r="M366" s="80" t="s">
        <v>1784</v>
      </c>
    </row>
    <row r="367" spans="1:13" s="74" customFormat="1" ht="15" customHeight="1">
      <c r="A367" s="76" t="s">
        <v>796</v>
      </c>
      <c r="B367" s="117" t="s">
        <v>70</v>
      </c>
      <c r="C367" s="111"/>
      <c r="D367" s="146">
        <v>0.69789999999999996</v>
      </c>
      <c r="E367" s="144">
        <v>1.6</v>
      </c>
      <c r="F367" s="137">
        <f t="shared" si="5"/>
        <v>0</v>
      </c>
      <c r="G367" s="115">
        <v>30000</v>
      </c>
      <c r="H367" s="113"/>
      <c r="I367" s="80" t="s">
        <v>398</v>
      </c>
      <c r="J367" s="113"/>
      <c r="K367" s="151">
        <v>1</v>
      </c>
      <c r="L367" s="139">
        <v>0.8</v>
      </c>
      <c r="M367" s="80" t="s">
        <v>1784</v>
      </c>
    </row>
    <row r="368" spans="1:13" ht="15" customHeight="1">
      <c r="A368" s="76" t="s">
        <v>797</v>
      </c>
      <c r="B368" s="117" t="s">
        <v>70</v>
      </c>
      <c r="C368" s="111"/>
      <c r="D368" s="146">
        <v>0.90890000000000004</v>
      </c>
      <c r="E368" s="144">
        <v>2.2200000000000002</v>
      </c>
      <c r="F368" s="137">
        <f t="shared" si="5"/>
        <v>0</v>
      </c>
      <c r="G368" s="115">
        <v>30000</v>
      </c>
      <c r="H368" s="113"/>
      <c r="I368" s="80" t="s">
        <v>398</v>
      </c>
      <c r="J368" s="113"/>
      <c r="K368" s="151">
        <v>1</v>
      </c>
      <c r="L368" s="139">
        <v>0.8</v>
      </c>
      <c r="M368" s="80" t="s">
        <v>1784</v>
      </c>
    </row>
    <row r="369" spans="1:13" ht="15" customHeight="1">
      <c r="A369" s="76" t="s">
        <v>798</v>
      </c>
      <c r="B369" s="117" t="s">
        <v>70</v>
      </c>
      <c r="C369" s="111"/>
      <c r="D369" s="146">
        <v>1.7015</v>
      </c>
      <c r="E369" s="144">
        <v>3.35</v>
      </c>
      <c r="F369" s="137">
        <f t="shared" si="5"/>
        <v>0</v>
      </c>
      <c r="G369" s="115">
        <v>35919.18</v>
      </c>
      <c r="H369" s="113"/>
      <c r="I369" s="80" t="s">
        <v>398</v>
      </c>
      <c r="J369" s="113"/>
      <c r="K369" s="151">
        <v>1</v>
      </c>
      <c r="L369" s="139">
        <v>0.8</v>
      </c>
      <c r="M369" s="80" t="s">
        <v>1784</v>
      </c>
    </row>
    <row r="370" spans="1:13" ht="15" customHeight="1">
      <c r="A370" s="76" t="s">
        <v>799</v>
      </c>
      <c r="B370" s="117" t="s">
        <v>70</v>
      </c>
      <c r="C370" s="111"/>
      <c r="D370" s="146">
        <v>2.8028</v>
      </c>
      <c r="E370" s="144">
        <v>6.04</v>
      </c>
      <c r="F370" s="137">
        <f t="shared" si="5"/>
        <v>0</v>
      </c>
      <c r="G370" s="115">
        <v>62501.47</v>
      </c>
      <c r="H370" s="113"/>
      <c r="I370" s="80" t="s">
        <v>398</v>
      </c>
      <c r="J370" s="113"/>
      <c r="K370" s="151">
        <v>1</v>
      </c>
      <c r="L370" s="139">
        <v>0.8</v>
      </c>
      <c r="M370" s="80" t="s">
        <v>1784</v>
      </c>
    </row>
    <row r="371" spans="1:13" s="74" customFormat="1" ht="15" customHeight="1">
      <c r="A371" s="76" t="s">
        <v>800</v>
      </c>
      <c r="B371" s="117" t="s">
        <v>71</v>
      </c>
      <c r="C371" s="111"/>
      <c r="D371" s="146">
        <v>0.83630000000000004</v>
      </c>
      <c r="E371" s="144">
        <v>2.27</v>
      </c>
      <c r="F371" s="137">
        <f t="shared" si="5"/>
        <v>0</v>
      </c>
      <c r="G371" s="115">
        <v>30000</v>
      </c>
      <c r="H371" s="113"/>
      <c r="I371" s="80" t="s">
        <v>398</v>
      </c>
      <c r="J371" s="113"/>
      <c r="K371" s="151">
        <v>1</v>
      </c>
      <c r="L371" s="139">
        <v>0.8</v>
      </c>
      <c r="M371" s="80" t="s">
        <v>1784</v>
      </c>
    </row>
    <row r="372" spans="1:13" ht="15" customHeight="1">
      <c r="A372" s="76" t="s">
        <v>801</v>
      </c>
      <c r="B372" s="117" t="s">
        <v>71</v>
      </c>
      <c r="C372" s="111"/>
      <c r="D372" s="146">
        <v>1.0842000000000001</v>
      </c>
      <c r="E372" s="144">
        <v>3.2</v>
      </c>
      <c r="F372" s="137">
        <f t="shared" si="5"/>
        <v>0</v>
      </c>
      <c r="G372" s="115">
        <v>30000</v>
      </c>
      <c r="H372" s="113"/>
      <c r="I372" s="80" t="s">
        <v>398</v>
      </c>
      <c r="J372" s="113"/>
      <c r="K372" s="151">
        <v>1</v>
      </c>
      <c r="L372" s="139">
        <v>0.8</v>
      </c>
      <c r="M372" s="80" t="s">
        <v>1784</v>
      </c>
    </row>
    <row r="373" spans="1:13" ht="15" customHeight="1">
      <c r="A373" s="76" t="s">
        <v>802</v>
      </c>
      <c r="B373" s="117" t="s">
        <v>71</v>
      </c>
      <c r="C373" s="111"/>
      <c r="D373" s="146">
        <v>2.0272999999999999</v>
      </c>
      <c r="E373" s="144">
        <v>5.84</v>
      </c>
      <c r="F373" s="137">
        <f t="shared" si="5"/>
        <v>0</v>
      </c>
      <c r="G373" s="115">
        <v>48472.91</v>
      </c>
      <c r="H373" s="113"/>
      <c r="I373" s="80" t="s">
        <v>398</v>
      </c>
      <c r="J373" s="113"/>
      <c r="K373" s="151">
        <v>1</v>
      </c>
      <c r="L373" s="139">
        <v>0.8</v>
      </c>
      <c r="M373" s="80" t="s">
        <v>1784</v>
      </c>
    </row>
    <row r="374" spans="1:13" ht="15" customHeight="1">
      <c r="A374" s="76" t="s">
        <v>803</v>
      </c>
      <c r="B374" s="117" t="s">
        <v>71</v>
      </c>
      <c r="C374" s="111"/>
      <c r="D374" s="146">
        <v>5.3474000000000004</v>
      </c>
      <c r="E374" s="144">
        <v>13.85</v>
      </c>
      <c r="F374" s="137">
        <f t="shared" si="5"/>
        <v>0</v>
      </c>
      <c r="G374" s="115">
        <v>239226.99</v>
      </c>
      <c r="H374" s="113"/>
      <c r="I374" s="80" t="s">
        <v>398</v>
      </c>
      <c r="J374" s="113"/>
      <c r="K374" s="151">
        <v>1</v>
      </c>
      <c r="L374" s="139">
        <v>0.8</v>
      </c>
      <c r="M374" s="80" t="s">
        <v>1784</v>
      </c>
    </row>
    <row r="375" spans="1:13" s="74" customFormat="1" ht="15" customHeight="1">
      <c r="A375" s="76" t="s">
        <v>804</v>
      </c>
      <c r="B375" s="117" t="s">
        <v>202</v>
      </c>
      <c r="C375" s="111"/>
      <c r="D375" s="146">
        <v>0.98529999999999995</v>
      </c>
      <c r="E375" s="144">
        <v>3.6</v>
      </c>
      <c r="F375" s="137">
        <f t="shared" si="5"/>
        <v>0</v>
      </c>
      <c r="G375" s="115">
        <v>30000</v>
      </c>
      <c r="H375" s="113"/>
      <c r="I375" s="80" t="s">
        <v>1845</v>
      </c>
      <c r="J375" s="113"/>
      <c r="K375" s="80">
        <v>1.31</v>
      </c>
      <c r="L375" s="139">
        <v>0.8</v>
      </c>
      <c r="M375" s="80" t="s">
        <v>1784</v>
      </c>
    </row>
    <row r="376" spans="1:13" ht="15" customHeight="1">
      <c r="A376" s="76" t="s">
        <v>805</v>
      </c>
      <c r="B376" s="117" t="s">
        <v>202</v>
      </c>
      <c r="C376" s="111"/>
      <c r="D376" s="146">
        <v>1.1668000000000001</v>
      </c>
      <c r="E376" s="144">
        <v>4.3499999999999996</v>
      </c>
      <c r="F376" s="137">
        <f t="shared" si="5"/>
        <v>0</v>
      </c>
      <c r="G376" s="115">
        <v>31858.78</v>
      </c>
      <c r="H376" s="113"/>
      <c r="I376" s="80" t="s">
        <v>1845</v>
      </c>
      <c r="J376" s="113"/>
      <c r="K376" s="80">
        <v>1.31</v>
      </c>
      <c r="L376" s="139">
        <v>0.8</v>
      </c>
      <c r="M376" s="80" t="s">
        <v>1784</v>
      </c>
    </row>
    <row r="377" spans="1:13" ht="15" customHeight="1">
      <c r="A377" s="76" t="s">
        <v>806</v>
      </c>
      <c r="B377" s="117" t="s">
        <v>202</v>
      </c>
      <c r="C377" s="111"/>
      <c r="D377" s="146">
        <v>1.7431000000000001</v>
      </c>
      <c r="E377" s="144">
        <v>6.08</v>
      </c>
      <c r="F377" s="137">
        <f t="shared" si="5"/>
        <v>0</v>
      </c>
      <c r="G377" s="115">
        <v>47644.68</v>
      </c>
      <c r="H377" s="113"/>
      <c r="I377" s="80" t="s">
        <v>1845</v>
      </c>
      <c r="J377" s="113"/>
      <c r="K377" s="80">
        <v>1.31</v>
      </c>
      <c r="L377" s="139">
        <v>0.8</v>
      </c>
      <c r="M377" s="80" t="s">
        <v>1784</v>
      </c>
    </row>
    <row r="378" spans="1:13" ht="15" customHeight="1">
      <c r="A378" s="76" t="s">
        <v>807</v>
      </c>
      <c r="B378" s="117" t="s">
        <v>202</v>
      </c>
      <c r="C378" s="111"/>
      <c r="D378" s="146">
        <v>2.2856000000000001</v>
      </c>
      <c r="E378" s="144">
        <v>7.48</v>
      </c>
      <c r="F378" s="137">
        <f t="shared" si="5"/>
        <v>0</v>
      </c>
      <c r="G378" s="115">
        <v>62130.559999999998</v>
      </c>
      <c r="H378" s="113"/>
      <c r="I378" s="80" t="s">
        <v>1845</v>
      </c>
      <c r="J378" s="113"/>
      <c r="K378" s="80">
        <v>1.31</v>
      </c>
      <c r="L378" s="139">
        <v>0.8</v>
      </c>
      <c r="M378" s="80" t="s">
        <v>1784</v>
      </c>
    </row>
    <row r="379" spans="1:13" s="74" customFormat="1" ht="15" customHeight="1">
      <c r="A379" s="76" t="s">
        <v>808</v>
      </c>
      <c r="B379" s="117" t="s">
        <v>72</v>
      </c>
      <c r="C379" s="111"/>
      <c r="D379" s="146">
        <v>0.5585</v>
      </c>
      <c r="E379" s="144">
        <v>2.08</v>
      </c>
      <c r="F379" s="137">
        <f t="shared" si="5"/>
        <v>0</v>
      </c>
      <c r="G379" s="115">
        <v>30000</v>
      </c>
      <c r="H379" s="113"/>
      <c r="I379" s="80" t="s">
        <v>398</v>
      </c>
      <c r="J379" s="113"/>
      <c r="K379" s="151">
        <v>1</v>
      </c>
      <c r="L379" s="139">
        <v>0.8</v>
      </c>
      <c r="M379" s="80" t="s">
        <v>1784</v>
      </c>
    </row>
    <row r="380" spans="1:13" ht="15" customHeight="1">
      <c r="A380" s="76" t="s">
        <v>809</v>
      </c>
      <c r="B380" s="117" t="s">
        <v>72</v>
      </c>
      <c r="C380" s="111"/>
      <c r="D380" s="146">
        <v>0.86829999999999996</v>
      </c>
      <c r="E380" s="144">
        <v>3.01</v>
      </c>
      <c r="F380" s="137">
        <f t="shared" si="5"/>
        <v>0</v>
      </c>
      <c r="G380" s="115">
        <v>30000</v>
      </c>
      <c r="H380" s="113"/>
      <c r="I380" s="80" t="s">
        <v>398</v>
      </c>
      <c r="J380" s="113"/>
      <c r="K380" s="151">
        <v>1</v>
      </c>
      <c r="L380" s="139">
        <v>0.8</v>
      </c>
      <c r="M380" s="80" t="s">
        <v>1784</v>
      </c>
    </row>
    <row r="381" spans="1:13" ht="15" customHeight="1">
      <c r="A381" s="76" t="s">
        <v>810</v>
      </c>
      <c r="B381" s="117" t="s">
        <v>72</v>
      </c>
      <c r="C381" s="111"/>
      <c r="D381" s="146">
        <v>1.4393</v>
      </c>
      <c r="E381" s="144">
        <v>4.5599999999999996</v>
      </c>
      <c r="F381" s="137">
        <f t="shared" si="5"/>
        <v>0</v>
      </c>
      <c r="G381" s="115">
        <v>37860.69</v>
      </c>
      <c r="H381" s="113"/>
      <c r="I381" s="80" t="s">
        <v>398</v>
      </c>
      <c r="J381" s="113"/>
      <c r="K381" s="151">
        <v>1</v>
      </c>
      <c r="L381" s="139">
        <v>0.8</v>
      </c>
      <c r="M381" s="80" t="s">
        <v>1784</v>
      </c>
    </row>
    <row r="382" spans="1:13" ht="15" customHeight="1">
      <c r="A382" s="76" t="s">
        <v>811</v>
      </c>
      <c r="B382" s="117" t="s">
        <v>72</v>
      </c>
      <c r="C382" s="111"/>
      <c r="D382" s="146">
        <v>3.4584999999999999</v>
      </c>
      <c r="E382" s="144">
        <v>9.2200000000000006</v>
      </c>
      <c r="F382" s="137">
        <f t="shared" si="5"/>
        <v>0</v>
      </c>
      <c r="G382" s="115">
        <v>113946.24000000001</v>
      </c>
      <c r="H382" s="113"/>
      <c r="I382" s="80" t="s">
        <v>398</v>
      </c>
      <c r="J382" s="113"/>
      <c r="K382" s="151">
        <v>1</v>
      </c>
      <c r="L382" s="139">
        <v>0.8</v>
      </c>
      <c r="M382" s="80" t="s">
        <v>1784</v>
      </c>
    </row>
    <row r="383" spans="1:13" s="74" customFormat="1" ht="15" customHeight="1">
      <c r="A383" s="76" t="s">
        <v>812</v>
      </c>
      <c r="B383" s="117" t="s">
        <v>203</v>
      </c>
      <c r="C383" s="111"/>
      <c r="D383" s="146">
        <v>0.54039999999999999</v>
      </c>
      <c r="E383" s="144">
        <v>1.66</v>
      </c>
      <c r="F383" s="137">
        <f t="shared" si="5"/>
        <v>0</v>
      </c>
      <c r="G383" s="115">
        <v>30000</v>
      </c>
      <c r="H383" s="113"/>
      <c r="I383" s="80" t="s">
        <v>398</v>
      </c>
      <c r="J383" s="113"/>
      <c r="K383" s="151">
        <v>1</v>
      </c>
      <c r="L383" s="139">
        <v>0.8</v>
      </c>
      <c r="M383" s="80" t="s">
        <v>1784</v>
      </c>
    </row>
    <row r="384" spans="1:13" ht="15" customHeight="1">
      <c r="A384" s="76" t="s">
        <v>813</v>
      </c>
      <c r="B384" s="117" t="s">
        <v>203</v>
      </c>
      <c r="C384" s="111"/>
      <c r="D384" s="146">
        <v>0.69079999999999997</v>
      </c>
      <c r="E384" s="144">
        <v>2.1</v>
      </c>
      <c r="F384" s="137">
        <f t="shared" si="5"/>
        <v>0</v>
      </c>
      <c r="G384" s="115">
        <v>30000</v>
      </c>
      <c r="H384" s="113"/>
      <c r="I384" s="80" t="s">
        <v>398</v>
      </c>
      <c r="J384" s="113"/>
      <c r="K384" s="151">
        <v>1</v>
      </c>
      <c r="L384" s="139">
        <v>0.8</v>
      </c>
      <c r="M384" s="80" t="s">
        <v>1784</v>
      </c>
    </row>
    <row r="385" spans="1:13" ht="15" customHeight="1">
      <c r="A385" s="76" t="s">
        <v>814</v>
      </c>
      <c r="B385" s="117" t="s">
        <v>203</v>
      </c>
      <c r="C385" s="111"/>
      <c r="D385" s="146">
        <v>1.1474</v>
      </c>
      <c r="E385" s="144">
        <v>2.1</v>
      </c>
      <c r="F385" s="137">
        <f t="shared" si="5"/>
        <v>0</v>
      </c>
      <c r="G385" s="115">
        <v>30000</v>
      </c>
      <c r="H385" s="113"/>
      <c r="I385" s="80" t="s">
        <v>398</v>
      </c>
      <c r="J385" s="113"/>
      <c r="K385" s="151">
        <v>1</v>
      </c>
      <c r="L385" s="139">
        <v>0.8</v>
      </c>
      <c r="M385" s="80" t="s">
        <v>1784</v>
      </c>
    </row>
    <row r="386" spans="1:13" ht="15" customHeight="1">
      <c r="A386" s="76" t="s">
        <v>815</v>
      </c>
      <c r="B386" s="117" t="s">
        <v>203</v>
      </c>
      <c r="C386" s="111"/>
      <c r="D386" s="146">
        <v>2.2069999999999999</v>
      </c>
      <c r="E386" s="144">
        <v>2.73</v>
      </c>
      <c r="F386" s="137">
        <f t="shared" si="5"/>
        <v>0</v>
      </c>
      <c r="G386" s="115">
        <v>53221.62</v>
      </c>
      <c r="H386" s="113"/>
      <c r="I386" s="80" t="s">
        <v>398</v>
      </c>
      <c r="J386" s="113"/>
      <c r="K386" s="151">
        <v>1</v>
      </c>
      <c r="L386" s="139">
        <v>0.8</v>
      </c>
      <c r="M386" s="80" t="s">
        <v>1784</v>
      </c>
    </row>
    <row r="387" spans="1:13" s="74" customFormat="1" ht="15" customHeight="1">
      <c r="A387" s="76" t="s">
        <v>816</v>
      </c>
      <c r="B387" s="117" t="s">
        <v>204</v>
      </c>
      <c r="C387" s="111"/>
      <c r="D387" s="146">
        <v>0.9546</v>
      </c>
      <c r="E387" s="144">
        <v>2.35</v>
      </c>
      <c r="F387" s="137">
        <f t="shared" si="5"/>
        <v>0</v>
      </c>
      <c r="G387" s="115">
        <v>30000</v>
      </c>
      <c r="H387" s="113"/>
      <c r="I387" s="80" t="s">
        <v>1845</v>
      </c>
      <c r="J387" s="113"/>
      <c r="K387" s="80">
        <v>1.31</v>
      </c>
      <c r="L387" s="139">
        <v>0.8</v>
      </c>
      <c r="M387" s="80" t="s">
        <v>1784</v>
      </c>
    </row>
    <row r="388" spans="1:13" ht="15" customHeight="1">
      <c r="A388" s="76" t="s">
        <v>817</v>
      </c>
      <c r="B388" s="117" t="s">
        <v>204</v>
      </c>
      <c r="C388" s="111"/>
      <c r="D388" s="146">
        <v>1.0689</v>
      </c>
      <c r="E388" s="144">
        <v>2.85</v>
      </c>
      <c r="F388" s="137">
        <f t="shared" si="5"/>
        <v>0</v>
      </c>
      <c r="G388" s="115">
        <v>37407.440000000002</v>
      </c>
      <c r="H388" s="113"/>
      <c r="I388" s="80" t="s">
        <v>1845</v>
      </c>
      <c r="J388" s="113"/>
      <c r="K388" s="80">
        <v>1.31</v>
      </c>
      <c r="L388" s="139">
        <v>0.8</v>
      </c>
      <c r="M388" s="80" t="s">
        <v>1784</v>
      </c>
    </row>
    <row r="389" spans="1:13" ht="15" customHeight="1">
      <c r="A389" s="76" t="s">
        <v>818</v>
      </c>
      <c r="B389" s="117" t="s">
        <v>204</v>
      </c>
      <c r="C389" s="111"/>
      <c r="D389" s="146">
        <v>1.4842</v>
      </c>
      <c r="E389" s="144">
        <v>4.4000000000000004</v>
      </c>
      <c r="F389" s="137">
        <f t="shared" si="5"/>
        <v>0</v>
      </c>
      <c r="G389" s="115">
        <v>44362.81</v>
      </c>
      <c r="H389" s="113"/>
      <c r="I389" s="80" t="s">
        <v>1845</v>
      </c>
      <c r="J389" s="113"/>
      <c r="K389" s="80">
        <v>1.31</v>
      </c>
      <c r="L389" s="139">
        <v>0.8</v>
      </c>
      <c r="M389" s="80" t="s">
        <v>1784</v>
      </c>
    </row>
    <row r="390" spans="1:13" ht="15" customHeight="1">
      <c r="A390" s="76" t="s">
        <v>819</v>
      </c>
      <c r="B390" s="117" t="s">
        <v>204</v>
      </c>
      <c r="C390" s="111"/>
      <c r="D390" s="146">
        <v>2.5861000000000001</v>
      </c>
      <c r="E390" s="144">
        <v>5.76</v>
      </c>
      <c r="F390" s="137">
        <f t="shared" si="5"/>
        <v>0</v>
      </c>
      <c r="G390" s="115">
        <v>90153.31</v>
      </c>
      <c r="H390" s="113"/>
      <c r="I390" s="80" t="s">
        <v>1845</v>
      </c>
      <c r="J390" s="113"/>
      <c r="K390" s="80">
        <v>1.31</v>
      </c>
      <c r="L390" s="139">
        <v>0.8</v>
      </c>
      <c r="M390" s="80" t="s">
        <v>1784</v>
      </c>
    </row>
    <row r="391" spans="1:13" s="74" customFormat="1" ht="15" customHeight="1">
      <c r="A391" s="76" t="s">
        <v>820</v>
      </c>
      <c r="B391" s="117" t="s">
        <v>205</v>
      </c>
      <c r="C391" s="111"/>
      <c r="D391" s="146">
        <v>0.60150000000000003</v>
      </c>
      <c r="E391" s="144">
        <v>1.61</v>
      </c>
      <c r="F391" s="137">
        <f t="shared" ref="F391:F454" si="6">IF(I391="Mental Health and Substance Abuse",ROUND(E391,0),0)</f>
        <v>0</v>
      </c>
      <c r="G391" s="115">
        <v>30000</v>
      </c>
      <c r="H391" s="113"/>
      <c r="I391" s="80" t="s">
        <v>398</v>
      </c>
      <c r="J391" s="113"/>
      <c r="K391" s="151">
        <v>1</v>
      </c>
      <c r="L391" s="139">
        <v>0.8</v>
      </c>
      <c r="M391" s="80" t="s">
        <v>1784</v>
      </c>
    </row>
    <row r="392" spans="1:13" ht="15" customHeight="1">
      <c r="A392" s="76" t="s">
        <v>821</v>
      </c>
      <c r="B392" s="117" t="s">
        <v>205</v>
      </c>
      <c r="C392" s="111"/>
      <c r="D392" s="146">
        <v>0.69310000000000005</v>
      </c>
      <c r="E392" s="144">
        <v>1.94</v>
      </c>
      <c r="F392" s="137">
        <f t="shared" si="6"/>
        <v>0</v>
      </c>
      <c r="G392" s="115">
        <v>30000</v>
      </c>
      <c r="H392" s="113"/>
      <c r="I392" s="80" t="s">
        <v>398</v>
      </c>
      <c r="J392" s="113"/>
      <c r="K392" s="151">
        <v>1</v>
      </c>
      <c r="L392" s="139">
        <v>0.8</v>
      </c>
      <c r="M392" s="80" t="s">
        <v>1784</v>
      </c>
    </row>
    <row r="393" spans="1:13" ht="15" customHeight="1">
      <c r="A393" s="76" t="s">
        <v>822</v>
      </c>
      <c r="B393" s="117" t="s">
        <v>205</v>
      </c>
      <c r="C393" s="111"/>
      <c r="D393" s="146">
        <v>0.93340000000000001</v>
      </c>
      <c r="E393" s="144">
        <v>2.69</v>
      </c>
      <c r="F393" s="137">
        <f t="shared" si="6"/>
        <v>0</v>
      </c>
      <c r="G393" s="115">
        <v>30000</v>
      </c>
      <c r="H393" s="113"/>
      <c r="I393" s="80" t="s">
        <v>398</v>
      </c>
      <c r="J393" s="113"/>
      <c r="K393" s="151">
        <v>1</v>
      </c>
      <c r="L393" s="139">
        <v>0.8</v>
      </c>
      <c r="M393" s="80" t="s">
        <v>1784</v>
      </c>
    </row>
    <row r="394" spans="1:13" ht="15" customHeight="1">
      <c r="A394" s="76" t="s">
        <v>823</v>
      </c>
      <c r="B394" s="117" t="s">
        <v>205</v>
      </c>
      <c r="C394" s="111"/>
      <c r="D394" s="146">
        <v>1.6305000000000001</v>
      </c>
      <c r="E394" s="144">
        <v>4.13</v>
      </c>
      <c r="F394" s="137">
        <f t="shared" si="6"/>
        <v>0</v>
      </c>
      <c r="G394" s="115">
        <v>36556.269999999997</v>
      </c>
      <c r="H394" s="113"/>
      <c r="I394" s="80" t="s">
        <v>398</v>
      </c>
      <c r="J394" s="113"/>
      <c r="K394" s="151">
        <v>1</v>
      </c>
      <c r="L394" s="139">
        <v>0.8</v>
      </c>
      <c r="M394" s="80" t="s">
        <v>1784</v>
      </c>
    </row>
    <row r="395" spans="1:13" s="74" customFormat="1" ht="15" customHeight="1">
      <c r="A395" s="76" t="s">
        <v>824</v>
      </c>
      <c r="B395" s="117" t="s">
        <v>73</v>
      </c>
      <c r="C395" s="111"/>
      <c r="D395" s="146">
        <v>0.50749999999999995</v>
      </c>
      <c r="E395" s="144">
        <v>1.66</v>
      </c>
      <c r="F395" s="137">
        <f t="shared" si="6"/>
        <v>0</v>
      </c>
      <c r="G395" s="115">
        <v>30000</v>
      </c>
      <c r="H395" s="113"/>
      <c r="I395" s="80" t="s">
        <v>1845</v>
      </c>
      <c r="J395" s="113"/>
      <c r="K395" s="80">
        <v>1.31</v>
      </c>
      <c r="L395" s="139">
        <v>0.8</v>
      </c>
      <c r="M395" s="80" t="s">
        <v>1784</v>
      </c>
    </row>
    <row r="396" spans="1:13" ht="15" customHeight="1">
      <c r="A396" s="76" t="s">
        <v>825</v>
      </c>
      <c r="B396" s="117" t="s">
        <v>73</v>
      </c>
      <c r="C396" s="111"/>
      <c r="D396" s="146">
        <v>0.68089999999999995</v>
      </c>
      <c r="E396" s="144">
        <v>2.1800000000000002</v>
      </c>
      <c r="F396" s="137">
        <f t="shared" si="6"/>
        <v>0</v>
      </c>
      <c r="G396" s="115">
        <v>30000</v>
      </c>
      <c r="H396" s="113"/>
      <c r="I396" s="80" t="s">
        <v>1845</v>
      </c>
      <c r="J396" s="113"/>
      <c r="K396" s="80">
        <v>1.31</v>
      </c>
      <c r="L396" s="139">
        <v>0.8</v>
      </c>
      <c r="M396" s="80" t="s">
        <v>1784</v>
      </c>
    </row>
    <row r="397" spans="1:13" ht="15" customHeight="1">
      <c r="A397" s="76" t="s">
        <v>826</v>
      </c>
      <c r="B397" s="117" t="s">
        <v>73</v>
      </c>
      <c r="C397" s="111"/>
      <c r="D397" s="146">
        <v>1.2501</v>
      </c>
      <c r="E397" s="144">
        <v>3.79</v>
      </c>
      <c r="F397" s="137">
        <f t="shared" si="6"/>
        <v>0</v>
      </c>
      <c r="G397" s="115">
        <v>31975.25</v>
      </c>
      <c r="H397" s="113"/>
      <c r="I397" s="80" t="s">
        <v>1845</v>
      </c>
      <c r="J397" s="113"/>
      <c r="K397" s="80">
        <v>1.31</v>
      </c>
      <c r="L397" s="139">
        <v>0.8</v>
      </c>
      <c r="M397" s="80" t="s">
        <v>1784</v>
      </c>
    </row>
    <row r="398" spans="1:13" ht="15" customHeight="1">
      <c r="A398" s="76" t="s">
        <v>827</v>
      </c>
      <c r="B398" s="117" t="s">
        <v>73</v>
      </c>
      <c r="C398" s="111"/>
      <c r="D398" s="146">
        <v>1.9167000000000001</v>
      </c>
      <c r="E398" s="144">
        <v>5.48</v>
      </c>
      <c r="F398" s="137">
        <f t="shared" si="6"/>
        <v>0</v>
      </c>
      <c r="G398" s="115">
        <v>47283.78</v>
      </c>
      <c r="H398" s="113"/>
      <c r="I398" s="80" t="s">
        <v>1845</v>
      </c>
      <c r="J398" s="113"/>
      <c r="K398" s="80">
        <v>1.31</v>
      </c>
      <c r="L398" s="139">
        <v>0.8</v>
      </c>
      <c r="M398" s="80" t="s">
        <v>1784</v>
      </c>
    </row>
    <row r="399" spans="1:13" s="74" customFormat="1" ht="15" customHeight="1">
      <c r="A399" s="76" t="s">
        <v>828</v>
      </c>
      <c r="B399" s="117" t="s">
        <v>206</v>
      </c>
      <c r="C399" s="111"/>
      <c r="D399" s="146">
        <v>0.91830000000000001</v>
      </c>
      <c r="E399" s="144">
        <v>1.94</v>
      </c>
      <c r="F399" s="137">
        <f t="shared" si="6"/>
        <v>0</v>
      </c>
      <c r="G399" s="115">
        <v>38433.620000000003</v>
      </c>
      <c r="H399" s="113"/>
      <c r="I399" s="80" t="s">
        <v>398</v>
      </c>
      <c r="J399" s="113"/>
      <c r="K399" s="151">
        <v>1</v>
      </c>
      <c r="L399" s="139">
        <v>0.8</v>
      </c>
      <c r="M399" s="80" t="s">
        <v>1784</v>
      </c>
    </row>
    <row r="400" spans="1:13" ht="15" customHeight="1">
      <c r="A400" s="76" t="s">
        <v>829</v>
      </c>
      <c r="B400" s="117" t="s">
        <v>206</v>
      </c>
      <c r="C400" s="111"/>
      <c r="D400" s="146">
        <v>3.1132</v>
      </c>
      <c r="E400" s="144">
        <v>3.2</v>
      </c>
      <c r="F400" s="137">
        <f t="shared" si="6"/>
        <v>0</v>
      </c>
      <c r="G400" s="115">
        <v>88894.3</v>
      </c>
      <c r="H400" s="113"/>
      <c r="I400" s="80" t="s">
        <v>398</v>
      </c>
      <c r="J400" s="113"/>
      <c r="K400" s="151">
        <v>1</v>
      </c>
      <c r="L400" s="139">
        <v>0.8</v>
      </c>
      <c r="M400" s="80" t="s">
        <v>1784</v>
      </c>
    </row>
    <row r="401" spans="1:13" ht="15" customHeight="1">
      <c r="A401" s="76" t="s">
        <v>830</v>
      </c>
      <c r="B401" s="117" t="s">
        <v>206</v>
      </c>
      <c r="C401" s="111"/>
      <c r="D401" s="146">
        <v>3.1132</v>
      </c>
      <c r="E401" s="144">
        <v>4.82</v>
      </c>
      <c r="F401" s="137">
        <f t="shared" si="6"/>
        <v>0</v>
      </c>
      <c r="G401" s="115">
        <v>88894.3</v>
      </c>
      <c r="H401" s="113"/>
      <c r="I401" s="80" t="s">
        <v>398</v>
      </c>
      <c r="J401" s="113"/>
      <c r="K401" s="151">
        <v>1</v>
      </c>
      <c r="L401" s="139">
        <v>0.8</v>
      </c>
      <c r="M401" s="80" t="s">
        <v>1784</v>
      </c>
    </row>
    <row r="402" spans="1:13" ht="15" customHeight="1">
      <c r="A402" s="76" t="s">
        <v>831</v>
      </c>
      <c r="B402" s="117" t="s">
        <v>206</v>
      </c>
      <c r="C402" s="111"/>
      <c r="D402" s="146">
        <v>3.1132</v>
      </c>
      <c r="E402" s="144">
        <v>6.58</v>
      </c>
      <c r="F402" s="137">
        <f t="shared" si="6"/>
        <v>0</v>
      </c>
      <c r="G402" s="115">
        <v>88894.3</v>
      </c>
      <c r="H402" s="113"/>
      <c r="I402" s="80" t="s">
        <v>398</v>
      </c>
      <c r="J402" s="113"/>
      <c r="K402" s="151">
        <v>1</v>
      </c>
      <c r="L402" s="139">
        <v>0.8</v>
      </c>
      <c r="M402" s="80" t="s">
        <v>1784</v>
      </c>
    </row>
    <row r="403" spans="1:13" s="74" customFormat="1" ht="15" customHeight="1">
      <c r="A403" s="76" t="s">
        <v>832</v>
      </c>
      <c r="B403" s="117" t="s">
        <v>207</v>
      </c>
      <c r="C403" s="111"/>
      <c r="D403" s="146">
        <v>0.53839999999999999</v>
      </c>
      <c r="E403" s="144">
        <v>1.69</v>
      </c>
      <c r="F403" s="137">
        <f t="shared" si="6"/>
        <v>0</v>
      </c>
      <c r="G403" s="115">
        <v>30000</v>
      </c>
      <c r="H403" s="113"/>
      <c r="I403" s="80" t="s">
        <v>398</v>
      </c>
      <c r="J403" s="113"/>
      <c r="K403" s="151">
        <v>1</v>
      </c>
      <c r="L403" s="139">
        <v>0.8</v>
      </c>
      <c r="M403" s="80" t="s">
        <v>1784</v>
      </c>
    </row>
    <row r="404" spans="1:13" ht="15" customHeight="1">
      <c r="A404" s="76" t="s">
        <v>833</v>
      </c>
      <c r="B404" s="117" t="s">
        <v>207</v>
      </c>
      <c r="C404" s="111"/>
      <c r="D404" s="146">
        <v>0.73909999999999998</v>
      </c>
      <c r="E404" s="144">
        <v>2.21</v>
      </c>
      <c r="F404" s="137">
        <f t="shared" si="6"/>
        <v>0</v>
      </c>
      <c r="G404" s="115">
        <v>30000</v>
      </c>
      <c r="H404" s="113"/>
      <c r="I404" s="80" t="s">
        <v>398</v>
      </c>
      <c r="J404" s="113"/>
      <c r="K404" s="151">
        <v>1</v>
      </c>
      <c r="L404" s="139">
        <v>0.8</v>
      </c>
      <c r="M404" s="80" t="s">
        <v>1784</v>
      </c>
    </row>
    <row r="405" spans="1:13" ht="15" customHeight="1">
      <c r="A405" s="76" t="s">
        <v>834</v>
      </c>
      <c r="B405" s="117" t="s">
        <v>207</v>
      </c>
      <c r="C405" s="111"/>
      <c r="D405" s="146">
        <v>1.3536999999999999</v>
      </c>
      <c r="E405" s="144">
        <v>3.8</v>
      </c>
      <c r="F405" s="137">
        <f t="shared" si="6"/>
        <v>0</v>
      </c>
      <c r="G405" s="115">
        <v>46755.44</v>
      </c>
      <c r="H405" s="113"/>
      <c r="I405" s="80" t="s">
        <v>398</v>
      </c>
      <c r="J405" s="113"/>
      <c r="K405" s="151">
        <v>1</v>
      </c>
      <c r="L405" s="139">
        <v>0.8</v>
      </c>
      <c r="M405" s="80" t="s">
        <v>1784</v>
      </c>
    </row>
    <row r="406" spans="1:13" ht="15" customHeight="1">
      <c r="A406" s="76" t="s">
        <v>835</v>
      </c>
      <c r="B406" s="117" t="s">
        <v>207</v>
      </c>
      <c r="C406" s="111"/>
      <c r="D406" s="146">
        <v>2.2372000000000001</v>
      </c>
      <c r="E406" s="144">
        <v>5.34</v>
      </c>
      <c r="F406" s="137">
        <f t="shared" si="6"/>
        <v>0</v>
      </c>
      <c r="G406" s="115">
        <v>60178.37</v>
      </c>
      <c r="H406" s="113"/>
      <c r="I406" s="80" t="s">
        <v>398</v>
      </c>
      <c r="J406" s="113"/>
      <c r="K406" s="151">
        <v>1</v>
      </c>
      <c r="L406" s="139">
        <v>0.8</v>
      </c>
      <c r="M406" s="80" t="s">
        <v>1784</v>
      </c>
    </row>
    <row r="407" spans="1:13" s="74" customFormat="1" ht="15" customHeight="1">
      <c r="A407" s="76" t="s">
        <v>836</v>
      </c>
      <c r="B407" s="117" t="s">
        <v>74</v>
      </c>
      <c r="C407" s="111"/>
      <c r="D407" s="146">
        <v>0.36990000000000001</v>
      </c>
      <c r="E407" s="144">
        <v>1.42</v>
      </c>
      <c r="F407" s="137">
        <f t="shared" si="6"/>
        <v>0</v>
      </c>
      <c r="G407" s="115">
        <v>30000</v>
      </c>
      <c r="H407" s="113"/>
      <c r="I407" s="80" t="s">
        <v>398</v>
      </c>
      <c r="J407" s="113"/>
      <c r="K407" s="151">
        <v>1</v>
      </c>
      <c r="L407" s="139">
        <v>0.8</v>
      </c>
      <c r="M407" s="80" t="s">
        <v>1784</v>
      </c>
    </row>
    <row r="408" spans="1:13" ht="15" customHeight="1">
      <c r="A408" s="76" t="s">
        <v>837</v>
      </c>
      <c r="B408" s="117" t="s">
        <v>74</v>
      </c>
      <c r="C408" s="111"/>
      <c r="D408" s="146">
        <v>0.48959999999999998</v>
      </c>
      <c r="E408" s="144">
        <v>1.68</v>
      </c>
      <c r="F408" s="137">
        <f t="shared" si="6"/>
        <v>0</v>
      </c>
      <c r="G408" s="115">
        <v>30000</v>
      </c>
      <c r="H408" s="113"/>
      <c r="I408" s="80" t="s">
        <v>398</v>
      </c>
      <c r="J408" s="113"/>
      <c r="K408" s="151">
        <v>1</v>
      </c>
      <c r="L408" s="139">
        <v>0.8</v>
      </c>
      <c r="M408" s="80" t="s">
        <v>1784</v>
      </c>
    </row>
    <row r="409" spans="1:13" ht="15" customHeight="1">
      <c r="A409" s="76" t="s">
        <v>838</v>
      </c>
      <c r="B409" s="117" t="s">
        <v>74</v>
      </c>
      <c r="C409" s="111"/>
      <c r="D409" s="146">
        <v>0.88190000000000002</v>
      </c>
      <c r="E409" s="144">
        <v>2.5099999999999998</v>
      </c>
      <c r="F409" s="137">
        <f t="shared" si="6"/>
        <v>0</v>
      </c>
      <c r="G409" s="115">
        <v>30000</v>
      </c>
      <c r="H409" s="113"/>
      <c r="I409" s="80" t="s">
        <v>398</v>
      </c>
      <c r="J409" s="113"/>
      <c r="K409" s="151">
        <v>1</v>
      </c>
      <c r="L409" s="139">
        <v>0.8</v>
      </c>
      <c r="M409" s="80" t="s">
        <v>1784</v>
      </c>
    </row>
    <row r="410" spans="1:13" ht="15" customHeight="1">
      <c r="A410" s="76" t="s">
        <v>839</v>
      </c>
      <c r="B410" s="117" t="s">
        <v>74</v>
      </c>
      <c r="C410" s="111"/>
      <c r="D410" s="146">
        <v>1.4180999999999999</v>
      </c>
      <c r="E410" s="144">
        <v>4.17</v>
      </c>
      <c r="F410" s="137">
        <f t="shared" si="6"/>
        <v>0</v>
      </c>
      <c r="G410" s="115">
        <v>31855.360000000001</v>
      </c>
      <c r="H410" s="113"/>
      <c r="I410" s="80" t="s">
        <v>398</v>
      </c>
      <c r="J410" s="113"/>
      <c r="K410" s="151">
        <v>1</v>
      </c>
      <c r="L410" s="139">
        <v>0.8</v>
      </c>
      <c r="M410" s="80" t="s">
        <v>1784</v>
      </c>
    </row>
    <row r="411" spans="1:13" s="74" customFormat="1" ht="15" customHeight="1">
      <c r="A411" s="76" t="s">
        <v>840</v>
      </c>
      <c r="B411" s="117" t="s">
        <v>208</v>
      </c>
      <c r="C411" s="111"/>
      <c r="D411" s="146">
        <v>0.42759999999999998</v>
      </c>
      <c r="E411" s="144">
        <v>1.48</v>
      </c>
      <c r="F411" s="137">
        <f t="shared" si="6"/>
        <v>0</v>
      </c>
      <c r="G411" s="115">
        <v>30000</v>
      </c>
      <c r="H411" s="113"/>
      <c r="I411" s="80" t="s">
        <v>1845</v>
      </c>
      <c r="J411" s="113"/>
      <c r="K411" s="80">
        <v>1.31</v>
      </c>
      <c r="L411" s="139">
        <v>0.8</v>
      </c>
      <c r="M411" s="80" t="s">
        <v>1784</v>
      </c>
    </row>
    <row r="412" spans="1:13" ht="15" customHeight="1">
      <c r="A412" s="76" t="s">
        <v>841</v>
      </c>
      <c r="B412" s="117" t="s">
        <v>208</v>
      </c>
      <c r="C412" s="111"/>
      <c r="D412" s="146">
        <v>0.62539999999999996</v>
      </c>
      <c r="E412" s="144">
        <v>2.15</v>
      </c>
      <c r="F412" s="137">
        <f t="shared" si="6"/>
        <v>0</v>
      </c>
      <c r="G412" s="115">
        <v>30000</v>
      </c>
      <c r="H412" s="113"/>
      <c r="I412" s="80" t="s">
        <v>1845</v>
      </c>
      <c r="J412" s="113"/>
      <c r="K412" s="80">
        <v>1.31</v>
      </c>
      <c r="L412" s="139">
        <v>0.8</v>
      </c>
      <c r="M412" s="80" t="s">
        <v>1784</v>
      </c>
    </row>
    <row r="413" spans="1:13" ht="15" customHeight="1">
      <c r="A413" s="76" t="s">
        <v>842</v>
      </c>
      <c r="B413" s="117" t="s">
        <v>208</v>
      </c>
      <c r="C413" s="111"/>
      <c r="D413" s="146">
        <v>0.97950000000000004</v>
      </c>
      <c r="E413" s="144">
        <v>3.01</v>
      </c>
      <c r="F413" s="137">
        <f t="shared" si="6"/>
        <v>0</v>
      </c>
      <c r="G413" s="115">
        <v>30000</v>
      </c>
      <c r="H413" s="113"/>
      <c r="I413" s="80" t="s">
        <v>1845</v>
      </c>
      <c r="J413" s="113"/>
      <c r="K413" s="80">
        <v>1.31</v>
      </c>
      <c r="L413" s="139">
        <v>0.8</v>
      </c>
      <c r="M413" s="80" t="s">
        <v>1784</v>
      </c>
    </row>
    <row r="414" spans="1:13" ht="15" customHeight="1">
      <c r="A414" s="76" t="s">
        <v>843</v>
      </c>
      <c r="B414" s="117" t="s">
        <v>208</v>
      </c>
      <c r="C414" s="111"/>
      <c r="D414" s="146">
        <v>1.7358</v>
      </c>
      <c r="E414" s="144">
        <v>5.7</v>
      </c>
      <c r="F414" s="137">
        <f t="shared" si="6"/>
        <v>0</v>
      </c>
      <c r="G414" s="115">
        <v>38885.24</v>
      </c>
      <c r="H414" s="113"/>
      <c r="I414" s="80" t="s">
        <v>1845</v>
      </c>
      <c r="J414" s="113"/>
      <c r="K414" s="80">
        <v>1.31</v>
      </c>
      <c r="L414" s="139">
        <v>0.8</v>
      </c>
      <c r="M414" s="80" t="s">
        <v>1784</v>
      </c>
    </row>
    <row r="415" spans="1:13" s="74" customFormat="1" ht="15" customHeight="1">
      <c r="A415" s="76" t="s">
        <v>844</v>
      </c>
      <c r="B415" s="117" t="s">
        <v>75</v>
      </c>
      <c r="C415" s="111"/>
      <c r="D415" s="146">
        <v>0.62360000000000004</v>
      </c>
      <c r="E415" s="144">
        <v>1.81</v>
      </c>
      <c r="F415" s="137">
        <f t="shared" si="6"/>
        <v>0</v>
      </c>
      <c r="G415" s="115">
        <v>30000</v>
      </c>
      <c r="H415" s="113"/>
      <c r="I415" s="80" t="s">
        <v>398</v>
      </c>
      <c r="J415" s="113"/>
      <c r="K415" s="151">
        <v>1</v>
      </c>
      <c r="L415" s="139">
        <v>0.8</v>
      </c>
      <c r="M415" s="80" t="s">
        <v>1784</v>
      </c>
    </row>
    <row r="416" spans="1:13" ht="15" customHeight="1">
      <c r="A416" s="76" t="s">
        <v>845</v>
      </c>
      <c r="B416" s="117" t="s">
        <v>75</v>
      </c>
      <c r="C416" s="111"/>
      <c r="D416" s="146">
        <v>0.76</v>
      </c>
      <c r="E416" s="144">
        <v>2.71</v>
      </c>
      <c r="F416" s="137">
        <f t="shared" si="6"/>
        <v>0</v>
      </c>
      <c r="G416" s="115">
        <v>30000</v>
      </c>
      <c r="H416" s="113"/>
      <c r="I416" s="80" t="s">
        <v>398</v>
      </c>
      <c r="J416" s="113"/>
      <c r="K416" s="151">
        <v>1</v>
      </c>
      <c r="L416" s="139">
        <v>0.8</v>
      </c>
      <c r="M416" s="80" t="s">
        <v>1784</v>
      </c>
    </row>
    <row r="417" spans="1:13" ht="15" customHeight="1">
      <c r="A417" s="76" t="s">
        <v>846</v>
      </c>
      <c r="B417" s="117" t="s">
        <v>75</v>
      </c>
      <c r="C417" s="111"/>
      <c r="D417" s="146">
        <v>1.4200999999999999</v>
      </c>
      <c r="E417" s="144">
        <v>4.32</v>
      </c>
      <c r="F417" s="137">
        <f t="shared" si="6"/>
        <v>0</v>
      </c>
      <c r="G417" s="115">
        <v>40918.959999999999</v>
      </c>
      <c r="H417" s="113"/>
      <c r="I417" s="80" t="s">
        <v>398</v>
      </c>
      <c r="J417" s="113"/>
      <c r="K417" s="151">
        <v>1</v>
      </c>
      <c r="L417" s="139">
        <v>0.8</v>
      </c>
      <c r="M417" s="80" t="s">
        <v>1784</v>
      </c>
    </row>
    <row r="418" spans="1:13" ht="15" customHeight="1">
      <c r="A418" s="76" t="s">
        <v>847</v>
      </c>
      <c r="B418" s="117" t="s">
        <v>75</v>
      </c>
      <c r="C418" s="111"/>
      <c r="D418" s="146">
        <v>2.2589000000000001</v>
      </c>
      <c r="E418" s="144">
        <v>5.69</v>
      </c>
      <c r="F418" s="137">
        <f t="shared" si="6"/>
        <v>0</v>
      </c>
      <c r="G418" s="115">
        <v>50464.18</v>
      </c>
      <c r="H418" s="113"/>
      <c r="I418" s="80" t="s">
        <v>398</v>
      </c>
      <c r="J418" s="113"/>
      <c r="K418" s="151">
        <v>1</v>
      </c>
      <c r="L418" s="139">
        <v>0.8</v>
      </c>
      <c r="M418" s="80" t="s">
        <v>1784</v>
      </c>
    </row>
    <row r="419" spans="1:13" s="74" customFormat="1" ht="15" customHeight="1">
      <c r="A419" s="76" t="s">
        <v>848</v>
      </c>
      <c r="B419" s="117" t="s">
        <v>209</v>
      </c>
      <c r="C419" s="111"/>
      <c r="D419" s="146">
        <v>0.98119999999999996</v>
      </c>
      <c r="E419" s="144">
        <v>2.09</v>
      </c>
      <c r="F419" s="137">
        <f t="shared" si="6"/>
        <v>0</v>
      </c>
      <c r="G419" s="115">
        <v>30742.62</v>
      </c>
      <c r="H419" s="113"/>
      <c r="I419" s="80" t="s">
        <v>398</v>
      </c>
      <c r="J419" s="113"/>
      <c r="K419" s="151">
        <v>1</v>
      </c>
      <c r="L419" s="139">
        <v>0.8</v>
      </c>
      <c r="M419" s="80" t="s">
        <v>1784</v>
      </c>
    </row>
    <row r="420" spans="1:13" ht="15" customHeight="1">
      <c r="A420" s="76" t="s">
        <v>849</v>
      </c>
      <c r="B420" s="117" t="s">
        <v>209</v>
      </c>
      <c r="C420" s="111"/>
      <c r="D420" s="146">
        <v>1.3745000000000001</v>
      </c>
      <c r="E420" s="144">
        <v>3.07</v>
      </c>
      <c r="F420" s="137">
        <f t="shared" si="6"/>
        <v>0</v>
      </c>
      <c r="G420" s="115">
        <v>50917.91</v>
      </c>
      <c r="H420" s="113"/>
      <c r="I420" s="80" t="s">
        <v>398</v>
      </c>
      <c r="J420" s="113"/>
      <c r="K420" s="151">
        <v>1</v>
      </c>
      <c r="L420" s="139">
        <v>0.8</v>
      </c>
      <c r="M420" s="80" t="s">
        <v>1784</v>
      </c>
    </row>
    <row r="421" spans="1:13" ht="15" customHeight="1">
      <c r="A421" s="76" t="s">
        <v>850</v>
      </c>
      <c r="B421" s="117" t="s">
        <v>209</v>
      </c>
      <c r="C421" s="111"/>
      <c r="D421" s="146">
        <v>1.6740999999999999</v>
      </c>
      <c r="E421" s="144">
        <v>3.4</v>
      </c>
      <c r="F421" s="137">
        <f t="shared" si="6"/>
        <v>0</v>
      </c>
      <c r="G421" s="115">
        <v>74228.92</v>
      </c>
      <c r="H421" s="113"/>
      <c r="I421" s="80" t="s">
        <v>398</v>
      </c>
      <c r="J421" s="113"/>
      <c r="K421" s="151">
        <v>1</v>
      </c>
      <c r="L421" s="139">
        <v>0.8</v>
      </c>
      <c r="M421" s="80" t="s">
        <v>1784</v>
      </c>
    </row>
    <row r="422" spans="1:13" ht="15" customHeight="1">
      <c r="A422" s="76" t="s">
        <v>851</v>
      </c>
      <c r="B422" s="117" t="s">
        <v>209</v>
      </c>
      <c r="C422" s="111"/>
      <c r="D422" s="146">
        <v>2.9982000000000002</v>
      </c>
      <c r="E422" s="144">
        <v>6.67</v>
      </c>
      <c r="F422" s="137">
        <f t="shared" si="6"/>
        <v>0</v>
      </c>
      <c r="G422" s="115">
        <v>132152.03</v>
      </c>
      <c r="H422" s="113"/>
      <c r="I422" s="80" t="s">
        <v>398</v>
      </c>
      <c r="J422" s="113"/>
      <c r="K422" s="151">
        <v>1</v>
      </c>
      <c r="L422" s="139">
        <v>0.8</v>
      </c>
      <c r="M422" s="80" t="s">
        <v>1784</v>
      </c>
    </row>
    <row r="423" spans="1:13" s="74" customFormat="1" ht="15" customHeight="1">
      <c r="A423" s="76" t="s">
        <v>852</v>
      </c>
      <c r="B423" s="117" t="s">
        <v>76</v>
      </c>
      <c r="C423" s="111"/>
      <c r="D423" s="146">
        <v>0.4577</v>
      </c>
      <c r="E423" s="144">
        <v>1.79</v>
      </c>
      <c r="F423" s="137">
        <f t="shared" si="6"/>
        <v>0</v>
      </c>
      <c r="G423" s="115">
        <v>30000</v>
      </c>
      <c r="H423" s="113"/>
      <c r="I423" s="80" t="s">
        <v>398</v>
      </c>
      <c r="J423" s="113"/>
      <c r="K423" s="151">
        <v>1</v>
      </c>
      <c r="L423" s="139">
        <v>0.8</v>
      </c>
      <c r="M423" s="80" t="s">
        <v>1784</v>
      </c>
    </row>
    <row r="424" spans="1:13" ht="15" customHeight="1">
      <c r="A424" s="76" t="s">
        <v>853</v>
      </c>
      <c r="B424" s="117" t="s">
        <v>76</v>
      </c>
      <c r="C424" s="111"/>
      <c r="D424" s="146">
        <v>0.68910000000000005</v>
      </c>
      <c r="E424" s="144">
        <v>2.2599999999999998</v>
      </c>
      <c r="F424" s="137">
        <f t="shared" si="6"/>
        <v>0</v>
      </c>
      <c r="G424" s="115">
        <v>30000</v>
      </c>
      <c r="H424" s="113"/>
      <c r="I424" s="80" t="s">
        <v>398</v>
      </c>
      <c r="J424" s="113"/>
      <c r="K424" s="151">
        <v>1</v>
      </c>
      <c r="L424" s="139">
        <v>0.8</v>
      </c>
      <c r="M424" s="80" t="s">
        <v>1784</v>
      </c>
    </row>
    <row r="425" spans="1:13" ht="15" customHeight="1">
      <c r="A425" s="76" t="s">
        <v>854</v>
      </c>
      <c r="B425" s="117" t="s">
        <v>76</v>
      </c>
      <c r="C425" s="111"/>
      <c r="D425" s="146">
        <v>1.3329</v>
      </c>
      <c r="E425" s="144">
        <v>4.0599999999999996</v>
      </c>
      <c r="F425" s="137">
        <f t="shared" si="6"/>
        <v>0</v>
      </c>
      <c r="G425" s="115">
        <v>41934.61</v>
      </c>
      <c r="H425" s="113"/>
      <c r="I425" s="80" t="s">
        <v>398</v>
      </c>
      <c r="J425" s="113"/>
      <c r="K425" s="151">
        <v>1</v>
      </c>
      <c r="L425" s="139">
        <v>0.8</v>
      </c>
      <c r="M425" s="80" t="s">
        <v>1784</v>
      </c>
    </row>
    <row r="426" spans="1:13" ht="15" customHeight="1">
      <c r="A426" s="76" t="s">
        <v>855</v>
      </c>
      <c r="B426" s="117" t="s">
        <v>76</v>
      </c>
      <c r="C426" s="111"/>
      <c r="D426" s="146">
        <v>2.3102</v>
      </c>
      <c r="E426" s="144">
        <v>5.57</v>
      </c>
      <c r="F426" s="137">
        <f t="shared" si="6"/>
        <v>0</v>
      </c>
      <c r="G426" s="115">
        <v>64635.15</v>
      </c>
      <c r="H426" s="113"/>
      <c r="I426" s="80" t="s">
        <v>398</v>
      </c>
      <c r="J426" s="113"/>
      <c r="K426" s="151">
        <v>1</v>
      </c>
      <c r="L426" s="139">
        <v>0.8</v>
      </c>
      <c r="M426" s="80" t="s">
        <v>1784</v>
      </c>
    </row>
    <row r="427" spans="1:13" s="74" customFormat="1" ht="15" customHeight="1">
      <c r="A427" s="76" t="s">
        <v>856</v>
      </c>
      <c r="B427" s="117" t="s">
        <v>210</v>
      </c>
      <c r="C427" s="111"/>
      <c r="D427" s="146">
        <v>1.1879999999999999</v>
      </c>
      <c r="E427" s="144">
        <v>2</v>
      </c>
      <c r="F427" s="137">
        <f t="shared" si="6"/>
        <v>0</v>
      </c>
      <c r="G427" s="115">
        <v>30000</v>
      </c>
      <c r="H427" s="113"/>
      <c r="I427" s="80" t="s">
        <v>385</v>
      </c>
      <c r="J427" s="113"/>
      <c r="K427" s="151">
        <v>1</v>
      </c>
      <c r="L427" s="139">
        <v>0.8</v>
      </c>
      <c r="M427" s="80" t="s">
        <v>1784</v>
      </c>
    </row>
    <row r="428" spans="1:13" ht="15" customHeight="1">
      <c r="A428" s="76" t="s">
        <v>857</v>
      </c>
      <c r="B428" s="117" t="s">
        <v>210</v>
      </c>
      <c r="C428" s="111"/>
      <c r="D428" s="146">
        <v>2.7785000000000002</v>
      </c>
      <c r="E428" s="144">
        <v>4.75</v>
      </c>
      <c r="F428" s="137">
        <f t="shared" si="6"/>
        <v>0</v>
      </c>
      <c r="G428" s="115">
        <v>62051.47</v>
      </c>
      <c r="H428" s="113"/>
      <c r="I428" s="80" t="s">
        <v>385</v>
      </c>
      <c r="J428" s="113"/>
      <c r="K428" s="151">
        <v>1</v>
      </c>
      <c r="L428" s="139">
        <v>0.8</v>
      </c>
      <c r="M428" s="80" t="s">
        <v>1784</v>
      </c>
    </row>
    <row r="429" spans="1:13" ht="15" customHeight="1">
      <c r="A429" s="76" t="s">
        <v>858</v>
      </c>
      <c r="B429" s="117" t="s">
        <v>210</v>
      </c>
      <c r="C429" s="111"/>
      <c r="D429" s="146">
        <v>3.9184999999999999</v>
      </c>
      <c r="E429" s="144">
        <v>7.69</v>
      </c>
      <c r="F429" s="137">
        <f t="shared" si="6"/>
        <v>0</v>
      </c>
      <c r="G429" s="115">
        <v>89445.1</v>
      </c>
      <c r="H429" s="113"/>
      <c r="I429" s="80" t="s">
        <v>385</v>
      </c>
      <c r="J429" s="113"/>
      <c r="K429" s="151">
        <v>1</v>
      </c>
      <c r="L429" s="139">
        <v>0.8</v>
      </c>
      <c r="M429" s="80" t="s">
        <v>1784</v>
      </c>
    </row>
    <row r="430" spans="1:13" ht="15" customHeight="1">
      <c r="A430" s="76" t="s">
        <v>859</v>
      </c>
      <c r="B430" s="117" t="s">
        <v>210</v>
      </c>
      <c r="C430" s="111"/>
      <c r="D430" s="146">
        <v>7.915</v>
      </c>
      <c r="E430" s="144">
        <v>14.5</v>
      </c>
      <c r="F430" s="137">
        <f t="shared" si="6"/>
        <v>0</v>
      </c>
      <c r="G430" s="115">
        <v>197202.85</v>
      </c>
      <c r="H430" s="113"/>
      <c r="I430" s="80" t="s">
        <v>385</v>
      </c>
      <c r="J430" s="113"/>
      <c r="K430" s="151">
        <v>1</v>
      </c>
      <c r="L430" s="139">
        <v>0.8</v>
      </c>
      <c r="M430" s="80" t="s">
        <v>1784</v>
      </c>
    </row>
    <row r="431" spans="1:13" s="74" customFormat="1" ht="15" customHeight="1">
      <c r="A431" s="76" t="s">
        <v>860</v>
      </c>
      <c r="B431" s="117" t="s">
        <v>211</v>
      </c>
      <c r="C431" s="111"/>
      <c r="D431" s="146">
        <v>1.5196000000000001</v>
      </c>
      <c r="E431" s="144">
        <v>2.73</v>
      </c>
      <c r="F431" s="137">
        <f t="shared" si="6"/>
        <v>0</v>
      </c>
      <c r="G431" s="115">
        <v>34122.35</v>
      </c>
      <c r="H431" s="113"/>
      <c r="I431" s="80" t="s">
        <v>385</v>
      </c>
      <c r="J431" s="113"/>
      <c r="K431" s="151">
        <v>1</v>
      </c>
      <c r="L431" s="139">
        <v>0.8</v>
      </c>
      <c r="M431" s="80" t="s">
        <v>1784</v>
      </c>
    </row>
    <row r="432" spans="1:13" ht="15" customHeight="1">
      <c r="A432" s="76" t="s">
        <v>861</v>
      </c>
      <c r="B432" s="117" t="s">
        <v>211</v>
      </c>
      <c r="C432" s="111"/>
      <c r="D432" s="146">
        <v>1.6462000000000001</v>
      </c>
      <c r="E432" s="144">
        <v>3.74</v>
      </c>
      <c r="F432" s="137">
        <f t="shared" si="6"/>
        <v>0</v>
      </c>
      <c r="G432" s="115">
        <v>34122.35</v>
      </c>
      <c r="H432" s="113"/>
      <c r="I432" s="80" t="s">
        <v>385</v>
      </c>
      <c r="J432" s="113"/>
      <c r="K432" s="151">
        <v>1</v>
      </c>
      <c r="L432" s="139">
        <v>0.8</v>
      </c>
      <c r="M432" s="80" t="s">
        <v>1784</v>
      </c>
    </row>
    <row r="433" spans="1:13" ht="15" customHeight="1">
      <c r="A433" s="76" t="s">
        <v>862</v>
      </c>
      <c r="B433" s="117" t="s">
        <v>211</v>
      </c>
      <c r="C433" s="111"/>
      <c r="D433" s="146">
        <v>2.8069000000000002</v>
      </c>
      <c r="E433" s="144">
        <v>7.63</v>
      </c>
      <c r="F433" s="137">
        <f t="shared" si="6"/>
        <v>0</v>
      </c>
      <c r="G433" s="115">
        <v>62748.89</v>
      </c>
      <c r="H433" s="113"/>
      <c r="I433" s="80" t="s">
        <v>385</v>
      </c>
      <c r="J433" s="113"/>
      <c r="K433" s="151">
        <v>1</v>
      </c>
      <c r="L433" s="139">
        <v>0.8</v>
      </c>
      <c r="M433" s="80" t="s">
        <v>1784</v>
      </c>
    </row>
    <row r="434" spans="1:13" ht="15" customHeight="1">
      <c r="A434" s="76" t="s">
        <v>863</v>
      </c>
      <c r="B434" s="117" t="s">
        <v>211</v>
      </c>
      <c r="C434" s="111"/>
      <c r="D434" s="146">
        <v>4.7760999999999996</v>
      </c>
      <c r="E434" s="144">
        <v>11.25</v>
      </c>
      <c r="F434" s="137">
        <f t="shared" si="6"/>
        <v>0</v>
      </c>
      <c r="G434" s="115">
        <v>106178.91</v>
      </c>
      <c r="H434" s="113"/>
      <c r="I434" s="80" t="s">
        <v>385</v>
      </c>
      <c r="J434" s="113"/>
      <c r="K434" s="151">
        <v>1</v>
      </c>
      <c r="L434" s="139">
        <v>0.8</v>
      </c>
      <c r="M434" s="80" t="s">
        <v>1784</v>
      </c>
    </row>
    <row r="435" spans="1:13" s="74" customFormat="1" ht="15" customHeight="1">
      <c r="A435" s="76" t="s">
        <v>864</v>
      </c>
      <c r="B435" s="117" t="s">
        <v>212</v>
      </c>
      <c r="C435" s="111"/>
      <c r="D435" s="146">
        <v>1.2388999999999999</v>
      </c>
      <c r="E435" s="144">
        <v>3.06</v>
      </c>
      <c r="F435" s="137">
        <f t="shared" si="6"/>
        <v>0</v>
      </c>
      <c r="G435" s="115">
        <v>30000</v>
      </c>
      <c r="H435" s="113"/>
      <c r="I435" s="80" t="s">
        <v>385</v>
      </c>
      <c r="J435" s="113"/>
      <c r="K435" s="151">
        <v>1</v>
      </c>
      <c r="L435" s="139">
        <v>0.8</v>
      </c>
      <c r="M435" s="80" t="s">
        <v>1784</v>
      </c>
    </row>
    <row r="436" spans="1:13" ht="15" customHeight="1">
      <c r="A436" s="76" t="s">
        <v>865</v>
      </c>
      <c r="B436" s="117" t="s">
        <v>212</v>
      </c>
      <c r="C436" s="111"/>
      <c r="D436" s="146">
        <v>1.7676000000000001</v>
      </c>
      <c r="E436" s="144">
        <v>4.41</v>
      </c>
      <c r="F436" s="137">
        <f t="shared" si="6"/>
        <v>0</v>
      </c>
      <c r="G436" s="115">
        <v>38301.94</v>
      </c>
      <c r="H436" s="113"/>
      <c r="I436" s="80" t="s">
        <v>385</v>
      </c>
      <c r="J436" s="113"/>
      <c r="K436" s="151">
        <v>1</v>
      </c>
      <c r="L436" s="139">
        <v>0.8</v>
      </c>
      <c r="M436" s="80" t="s">
        <v>1784</v>
      </c>
    </row>
    <row r="437" spans="1:13" ht="15" customHeight="1">
      <c r="A437" s="76" t="s">
        <v>866</v>
      </c>
      <c r="B437" s="117" t="s">
        <v>212</v>
      </c>
      <c r="C437" s="111"/>
      <c r="D437" s="146">
        <v>2.4758</v>
      </c>
      <c r="E437" s="144">
        <v>6.94</v>
      </c>
      <c r="F437" s="137">
        <f t="shared" si="6"/>
        <v>0</v>
      </c>
      <c r="G437" s="115">
        <v>57639.03</v>
      </c>
      <c r="H437" s="113"/>
      <c r="I437" s="80" t="s">
        <v>385</v>
      </c>
      <c r="J437" s="113"/>
      <c r="K437" s="151">
        <v>1</v>
      </c>
      <c r="L437" s="139">
        <v>0.8</v>
      </c>
      <c r="M437" s="80" t="s">
        <v>1784</v>
      </c>
    </row>
    <row r="438" spans="1:13" ht="15" customHeight="1">
      <c r="A438" s="76" t="s">
        <v>867</v>
      </c>
      <c r="B438" s="117" t="s">
        <v>212</v>
      </c>
      <c r="C438" s="111"/>
      <c r="D438" s="146">
        <v>4.6124999999999998</v>
      </c>
      <c r="E438" s="144">
        <v>11.54</v>
      </c>
      <c r="F438" s="137">
        <f t="shared" si="6"/>
        <v>0</v>
      </c>
      <c r="G438" s="115">
        <v>102557.98</v>
      </c>
      <c r="H438" s="113"/>
      <c r="I438" s="80" t="s">
        <v>385</v>
      </c>
      <c r="J438" s="113"/>
      <c r="K438" s="151">
        <v>1</v>
      </c>
      <c r="L438" s="139">
        <v>0.8</v>
      </c>
      <c r="M438" s="80" t="s">
        <v>1784</v>
      </c>
    </row>
    <row r="439" spans="1:13" s="74" customFormat="1" ht="15" customHeight="1">
      <c r="A439" s="76" t="s">
        <v>868</v>
      </c>
      <c r="B439" s="117" t="s">
        <v>77</v>
      </c>
      <c r="C439" s="111"/>
      <c r="D439" s="146">
        <v>1.1614</v>
      </c>
      <c r="E439" s="144">
        <v>4</v>
      </c>
      <c r="F439" s="137">
        <f t="shared" si="6"/>
        <v>0</v>
      </c>
      <c r="G439" s="115">
        <v>30000</v>
      </c>
      <c r="H439" s="113"/>
      <c r="I439" s="80" t="s">
        <v>385</v>
      </c>
      <c r="J439" s="113"/>
      <c r="K439" s="151">
        <v>1</v>
      </c>
      <c r="L439" s="139">
        <v>0.8</v>
      </c>
      <c r="M439" s="80" t="s">
        <v>1784</v>
      </c>
    </row>
    <row r="440" spans="1:13" ht="15" customHeight="1">
      <c r="A440" s="76" t="s">
        <v>869</v>
      </c>
      <c r="B440" s="117" t="s">
        <v>77</v>
      </c>
      <c r="C440" s="111"/>
      <c r="D440" s="146">
        <v>1.4087000000000001</v>
      </c>
      <c r="E440" s="144">
        <v>4.17</v>
      </c>
      <c r="F440" s="137">
        <f t="shared" si="6"/>
        <v>0</v>
      </c>
      <c r="G440" s="115">
        <v>34449.21</v>
      </c>
      <c r="H440" s="113"/>
      <c r="I440" s="80" t="s">
        <v>385</v>
      </c>
      <c r="J440" s="113"/>
      <c r="K440" s="151">
        <v>1</v>
      </c>
      <c r="L440" s="139">
        <v>0.8</v>
      </c>
      <c r="M440" s="80" t="s">
        <v>1784</v>
      </c>
    </row>
    <row r="441" spans="1:13" ht="15" customHeight="1">
      <c r="A441" s="76" t="s">
        <v>870</v>
      </c>
      <c r="B441" s="117" t="s">
        <v>77</v>
      </c>
      <c r="C441" s="111"/>
      <c r="D441" s="146">
        <v>2.891</v>
      </c>
      <c r="E441" s="144">
        <v>8.5399999999999991</v>
      </c>
      <c r="F441" s="137">
        <f t="shared" si="6"/>
        <v>0</v>
      </c>
      <c r="G441" s="115">
        <v>66732.820000000007</v>
      </c>
      <c r="H441" s="113"/>
      <c r="I441" s="80" t="s">
        <v>385</v>
      </c>
      <c r="J441" s="113"/>
      <c r="K441" s="151">
        <v>1</v>
      </c>
      <c r="L441" s="139">
        <v>0.8</v>
      </c>
      <c r="M441" s="80" t="s">
        <v>1784</v>
      </c>
    </row>
    <row r="442" spans="1:13" ht="15" customHeight="1">
      <c r="A442" s="76" t="s">
        <v>871</v>
      </c>
      <c r="B442" s="117" t="s">
        <v>77</v>
      </c>
      <c r="C442" s="111"/>
      <c r="D442" s="146">
        <v>5.3605999999999998</v>
      </c>
      <c r="E442" s="144">
        <v>10.58</v>
      </c>
      <c r="F442" s="137">
        <f t="shared" si="6"/>
        <v>0</v>
      </c>
      <c r="G442" s="115">
        <v>140726.44</v>
      </c>
      <c r="H442" s="113"/>
      <c r="I442" s="80" t="s">
        <v>385</v>
      </c>
      <c r="J442" s="113"/>
      <c r="K442" s="151">
        <v>1</v>
      </c>
      <c r="L442" s="139">
        <v>0.8</v>
      </c>
      <c r="M442" s="80" t="s">
        <v>1784</v>
      </c>
    </row>
    <row r="443" spans="1:13" s="74" customFormat="1" ht="15" customHeight="1">
      <c r="A443" s="76" t="s">
        <v>872</v>
      </c>
      <c r="B443" s="117" t="s">
        <v>356</v>
      </c>
      <c r="C443" s="111"/>
      <c r="D443" s="146">
        <v>0.77569999999999995</v>
      </c>
      <c r="E443" s="144">
        <v>2.16</v>
      </c>
      <c r="F443" s="137">
        <f t="shared" si="6"/>
        <v>0</v>
      </c>
      <c r="G443" s="115">
        <v>30000</v>
      </c>
      <c r="H443" s="113"/>
      <c r="I443" s="80" t="s">
        <v>385</v>
      </c>
      <c r="J443" s="113"/>
      <c r="K443" s="151">
        <v>1</v>
      </c>
      <c r="L443" s="139">
        <v>0.8</v>
      </c>
      <c r="M443" s="80" t="s">
        <v>1784</v>
      </c>
    </row>
    <row r="444" spans="1:13" ht="15" customHeight="1">
      <c r="A444" s="76" t="s">
        <v>873</v>
      </c>
      <c r="B444" s="117" t="s">
        <v>356</v>
      </c>
      <c r="C444" s="111"/>
      <c r="D444" s="146">
        <v>0.77569999999999995</v>
      </c>
      <c r="E444" s="144">
        <v>2.6</v>
      </c>
      <c r="F444" s="137">
        <f t="shared" si="6"/>
        <v>0</v>
      </c>
      <c r="G444" s="115">
        <v>30000</v>
      </c>
      <c r="H444" s="113"/>
      <c r="I444" s="80" t="s">
        <v>385</v>
      </c>
      <c r="J444" s="113"/>
      <c r="K444" s="151">
        <v>1</v>
      </c>
      <c r="L444" s="139">
        <v>0.8</v>
      </c>
      <c r="M444" s="80" t="s">
        <v>1784</v>
      </c>
    </row>
    <row r="445" spans="1:13" ht="15" customHeight="1">
      <c r="A445" s="76" t="s">
        <v>874</v>
      </c>
      <c r="B445" s="117" t="s">
        <v>356</v>
      </c>
      <c r="C445" s="111"/>
      <c r="D445" s="146">
        <v>1.7474000000000001</v>
      </c>
      <c r="E445" s="144">
        <v>4.87</v>
      </c>
      <c r="F445" s="137">
        <f t="shared" si="6"/>
        <v>0</v>
      </c>
      <c r="G445" s="115">
        <v>55047.77</v>
      </c>
      <c r="H445" s="113"/>
      <c r="I445" s="80" t="s">
        <v>385</v>
      </c>
      <c r="J445" s="113"/>
      <c r="K445" s="151">
        <v>1</v>
      </c>
      <c r="L445" s="139">
        <v>0.8</v>
      </c>
      <c r="M445" s="80" t="s">
        <v>1784</v>
      </c>
    </row>
    <row r="446" spans="1:13" ht="15" customHeight="1">
      <c r="A446" s="76" t="s">
        <v>875</v>
      </c>
      <c r="B446" s="117" t="s">
        <v>356</v>
      </c>
      <c r="C446" s="111"/>
      <c r="D446" s="146">
        <v>3.2482000000000002</v>
      </c>
      <c r="E446" s="144">
        <v>10.15</v>
      </c>
      <c r="F446" s="137">
        <f t="shared" si="6"/>
        <v>0</v>
      </c>
      <c r="G446" s="115">
        <v>72361.63</v>
      </c>
      <c r="H446" s="113"/>
      <c r="I446" s="80" t="s">
        <v>385</v>
      </c>
      <c r="J446" s="113"/>
      <c r="K446" s="151">
        <v>1</v>
      </c>
      <c r="L446" s="139">
        <v>0.8</v>
      </c>
      <c r="M446" s="80" t="s">
        <v>1784</v>
      </c>
    </row>
    <row r="447" spans="1:13" s="74" customFormat="1" ht="15" customHeight="1">
      <c r="A447" s="76" t="s">
        <v>876</v>
      </c>
      <c r="B447" s="117" t="s">
        <v>213</v>
      </c>
      <c r="C447" s="111"/>
      <c r="D447" s="146">
        <v>1.0832999999999999</v>
      </c>
      <c r="E447" s="144">
        <v>2.56</v>
      </c>
      <c r="F447" s="137">
        <f t="shared" si="6"/>
        <v>0</v>
      </c>
      <c r="G447" s="115">
        <v>30000</v>
      </c>
      <c r="H447" s="113"/>
      <c r="I447" s="80" t="s">
        <v>385</v>
      </c>
      <c r="J447" s="113"/>
      <c r="K447" s="151">
        <v>1</v>
      </c>
      <c r="L447" s="139">
        <v>0.8</v>
      </c>
      <c r="M447" s="80" t="s">
        <v>1784</v>
      </c>
    </row>
    <row r="448" spans="1:13" ht="15" customHeight="1">
      <c r="A448" s="76" t="s">
        <v>877</v>
      </c>
      <c r="B448" s="117" t="s">
        <v>213</v>
      </c>
      <c r="C448" s="111"/>
      <c r="D448" s="146">
        <v>1.28</v>
      </c>
      <c r="E448" s="144">
        <v>2.8</v>
      </c>
      <c r="F448" s="137">
        <f t="shared" si="6"/>
        <v>0</v>
      </c>
      <c r="G448" s="115">
        <v>30000</v>
      </c>
      <c r="H448" s="113"/>
      <c r="I448" s="80" t="s">
        <v>385</v>
      </c>
      <c r="J448" s="113"/>
      <c r="K448" s="151">
        <v>1</v>
      </c>
      <c r="L448" s="139">
        <v>0.8</v>
      </c>
      <c r="M448" s="80" t="s">
        <v>1784</v>
      </c>
    </row>
    <row r="449" spans="1:13" ht="15" customHeight="1">
      <c r="A449" s="76" t="s">
        <v>878</v>
      </c>
      <c r="B449" s="117" t="s">
        <v>213</v>
      </c>
      <c r="C449" s="111"/>
      <c r="D449" s="146">
        <v>2.5785999999999998</v>
      </c>
      <c r="E449" s="144">
        <v>5.69</v>
      </c>
      <c r="F449" s="137">
        <f t="shared" si="6"/>
        <v>0</v>
      </c>
      <c r="G449" s="115">
        <v>60679.87</v>
      </c>
      <c r="H449" s="113"/>
      <c r="I449" s="80" t="s">
        <v>385</v>
      </c>
      <c r="J449" s="113"/>
      <c r="K449" s="151">
        <v>1</v>
      </c>
      <c r="L449" s="139">
        <v>0.8</v>
      </c>
      <c r="M449" s="80" t="s">
        <v>1784</v>
      </c>
    </row>
    <row r="450" spans="1:13" ht="15" customHeight="1">
      <c r="A450" s="76" t="s">
        <v>879</v>
      </c>
      <c r="B450" s="117" t="s">
        <v>213</v>
      </c>
      <c r="C450" s="111"/>
      <c r="D450" s="146">
        <v>3.8052999999999999</v>
      </c>
      <c r="E450" s="144">
        <v>6.93</v>
      </c>
      <c r="F450" s="137">
        <f t="shared" si="6"/>
        <v>0</v>
      </c>
      <c r="G450" s="115">
        <v>85889.67</v>
      </c>
      <c r="H450" s="113"/>
      <c r="I450" s="80" t="s">
        <v>385</v>
      </c>
      <c r="J450" s="113"/>
      <c r="K450" s="151">
        <v>1</v>
      </c>
      <c r="L450" s="139">
        <v>0.8</v>
      </c>
      <c r="M450" s="80" t="s">
        <v>1784</v>
      </c>
    </row>
    <row r="451" spans="1:13" s="74" customFormat="1" ht="15" customHeight="1">
      <c r="A451" s="76" t="s">
        <v>880</v>
      </c>
      <c r="B451" s="117" t="s">
        <v>214</v>
      </c>
      <c r="C451" s="111"/>
      <c r="D451" s="146">
        <v>0.85219999999999996</v>
      </c>
      <c r="E451" s="144">
        <v>1.65</v>
      </c>
      <c r="F451" s="137">
        <f t="shared" si="6"/>
        <v>0</v>
      </c>
      <c r="G451" s="115">
        <v>30000</v>
      </c>
      <c r="H451" s="113"/>
      <c r="I451" s="80" t="s">
        <v>385</v>
      </c>
      <c r="J451" s="113"/>
      <c r="K451" s="151">
        <v>1</v>
      </c>
      <c r="L451" s="139">
        <v>0.8</v>
      </c>
      <c r="M451" s="80" t="s">
        <v>1784</v>
      </c>
    </row>
    <row r="452" spans="1:13" ht="15" customHeight="1">
      <c r="A452" s="76" t="s">
        <v>881</v>
      </c>
      <c r="B452" s="117" t="s">
        <v>214</v>
      </c>
      <c r="C452" s="111"/>
      <c r="D452" s="146">
        <v>1.29</v>
      </c>
      <c r="E452" s="144">
        <v>3.36</v>
      </c>
      <c r="F452" s="137">
        <f t="shared" si="6"/>
        <v>0</v>
      </c>
      <c r="G452" s="115">
        <v>30829.16</v>
      </c>
      <c r="H452" s="113"/>
      <c r="I452" s="80" t="s">
        <v>385</v>
      </c>
      <c r="J452" s="113"/>
      <c r="K452" s="151">
        <v>1</v>
      </c>
      <c r="L452" s="139">
        <v>0.8</v>
      </c>
      <c r="M452" s="80" t="s">
        <v>1784</v>
      </c>
    </row>
    <row r="453" spans="1:13" ht="15" customHeight="1">
      <c r="A453" s="76" t="s">
        <v>882</v>
      </c>
      <c r="B453" s="117" t="s">
        <v>214</v>
      </c>
      <c r="C453" s="111"/>
      <c r="D453" s="146">
        <v>1.8803000000000001</v>
      </c>
      <c r="E453" s="144">
        <v>3.93</v>
      </c>
      <c r="F453" s="137">
        <f t="shared" si="6"/>
        <v>0</v>
      </c>
      <c r="G453" s="115">
        <v>41989.78</v>
      </c>
      <c r="H453" s="113"/>
      <c r="I453" s="80" t="s">
        <v>385</v>
      </c>
      <c r="J453" s="113"/>
      <c r="K453" s="151">
        <v>1</v>
      </c>
      <c r="L453" s="139">
        <v>0.8</v>
      </c>
      <c r="M453" s="80" t="s">
        <v>1784</v>
      </c>
    </row>
    <row r="454" spans="1:13" ht="15" customHeight="1">
      <c r="A454" s="76" t="s">
        <v>883</v>
      </c>
      <c r="B454" s="117" t="s">
        <v>214</v>
      </c>
      <c r="C454" s="111"/>
      <c r="D454" s="146">
        <v>3.3250999999999999</v>
      </c>
      <c r="E454" s="144">
        <v>6.34</v>
      </c>
      <c r="F454" s="137">
        <f t="shared" si="6"/>
        <v>0</v>
      </c>
      <c r="G454" s="115">
        <v>63782.66</v>
      </c>
      <c r="H454" s="113"/>
      <c r="I454" s="80" t="s">
        <v>385</v>
      </c>
      <c r="J454" s="113"/>
      <c r="K454" s="151">
        <v>1</v>
      </c>
      <c r="L454" s="139">
        <v>0.8</v>
      </c>
      <c r="M454" s="80" t="s">
        <v>1784</v>
      </c>
    </row>
    <row r="455" spans="1:13" s="74" customFormat="1" ht="15" customHeight="1">
      <c r="A455" s="76" t="s">
        <v>884</v>
      </c>
      <c r="B455" s="117" t="s">
        <v>215</v>
      </c>
      <c r="C455" s="111"/>
      <c r="D455" s="146">
        <v>1.4171</v>
      </c>
      <c r="E455" s="144">
        <v>2.58</v>
      </c>
      <c r="F455" s="137">
        <f t="shared" ref="F455:F518" si="7">IF(I455="Mental Health and Substance Abuse",ROUND(E455,0),0)</f>
        <v>0</v>
      </c>
      <c r="G455" s="115">
        <v>30000</v>
      </c>
      <c r="H455" s="113"/>
      <c r="I455" s="80" t="s">
        <v>385</v>
      </c>
      <c r="J455" s="113"/>
      <c r="K455" s="151">
        <v>1</v>
      </c>
      <c r="L455" s="139">
        <v>0.8</v>
      </c>
      <c r="M455" s="80" t="s">
        <v>1784</v>
      </c>
    </row>
    <row r="456" spans="1:13" ht="15" customHeight="1">
      <c r="A456" s="76" t="s">
        <v>885</v>
      </c>
      <c r="B456" s="117" t="s">
        <v>215</v>
      </c>
      <c r="C456" s="111"/>
      <c r="D456" s="146">
        <v>2.0251999999999999</v>
      </c>
      <c r="E456" s="144">
        <v>3.84</v>
      </c>
      <c r="F456" s="137">
        <f t="shared" si="7"/>
        <v>0</v>
      </c>
      <c r="G456" s="115">
        <v>44091.38</v>
      </c>
      <c r="H456" s="113"/>
      <c r="I456" s="80" t="s">
        <v>385</v>
      </c>
      <c r="J456" s="113"/>
      <c r="K456" s="151">
        <v>1</v>
      </c>
      <c r="L456" s="139">
        <v>0.8</v>
      </c>
      <c r="M456" s="80" t="s">
        <v>1784</v>
      </c>
    </row>
    <row r="457" spans="1:13" ht="15" customHeight="1">
      <c r="A457" s="76" t="s">
        <v>886</v>
      </c>
      <c r="B457" s="117" t="s">
        <v>215</v>
      </c>
      <c r="C457" s="111"/>
      <c r="D457" s="146">
        <v>3.3491</v>
      </c>
      <c r="E457" s="144">
        <v>6.47</v>
      </c>
      <c r="F457" s="137">
        <f t="shared" si="7"/>
        <v>0</v>
      </c>
      <c r="G457" s="115">
        <v>82437.119999999995</v>
      </c>
      <c r="H457" s="113"/>
      <c r="I457" s="80" t="s">
        <v>385</v>
      </c>
      <c r="J457" s="113"/>
      <c r="K457" s="151">
        <v>1</v>
      </c>
      <c r="L457" s="139">
        <v>0.8</v>
      </c>
      <c r="M457" s="80" t="s">
        <v>1784</v>
      </c>
    </row>
    <row r="458" spans="1:13" ht="15" customHeight="1">
      <c r="A458" s="76" t="s">
        <v>887</v>
      </c>
      <c r="B458" s="117" t="s">
        <v>215</v>
      </c>
      <c r="C458" s="111"/>
      <c r="D458" s="146">
        <v>5.2819000000000003</v>
      </c>
      <c r="E458" s="144">
        <v>8.23</v>
      </c>
      <c r="F458" s="137">
        <f t="shared" si="7"/>
        <v>0</v>
      </c>
      <c r="G458" s="115">
        <v>148429.64000000001</v>
      </c>
      <c r="H458" s="113"/>
      <c r="I458" s="80" t="s">
        <v>385</v>
      </c>
      <c r="J458" s="113"/>
      <c r="K458" s="151">
        <v>1</v>
      </c>
      <c r="L458" s="139">
        <v>0.8</v>
      </c>
      <c r="M458" s="80" t="s">
        <v>1784</v>
      </c>
    </row>
    <row r="459" spans="1:13" s="74" customFormat="1" ht="15" customHeight="1">
      <c r="A459" s="76" t="s">
        <v>888</v>
      </c>
      <c r="B459" s="117" t="s">
        <v>78</v>
      </c>
      <c r="C459" s="111"/>
      <c r="D459" s="146">
        <v>1.1572</v>
      </c>
      <c r="E459" s="144">
        <v>3.52</v>
      </c>
      <c r="F459" s="137">
        <f t="shared" si="7"/>
        <v>0</v>
      </c>
      <c r="G459" s="115">
        <v>32577.09</v>
      </c>
      <c r="H459" s="113"/>
      <c r="I459" s="80" t="s">
        <v>385</v>
      </c>
      <c r="J459" s="113"/>
      <c r="K459" s="151">
        <v>1</v>
      </c>
      <c r="L459" s="139">
        <v>0.8</v>
      </c>
      <c r="M459" s="80" t="s">
        <v>1784</v>
      </c>
    </row>
    <row r="460" spans="1:13" ht="15" customHeight="1">
      <c r="A460" s="76" t="s">
        <v>889</v>
      </c>
      <c r="B460" s="117" t="s">
        <v>78</v>
      </c>
      <c r="C460" s="111"/>
      <c r="D460" s="146">
        <v>1.8692</v>
      </c>
      <c r="E460" s="144">
        <v>5.41</v>
      </c>
      <c r="F460" s="137">
        <f t="shared" si="7"/>
        <v>0</v>
      </c>
      <c r="G460" s="115">
        <v>43424.08</v>
      </c>
      <c r="H460" s="113"/>
      <c r="I460" s="80" t="s">
        <v>385</v>
      </c>
      <c r="J460" s="113"/>
      <c r="K460" s="151">
        <v>1</v>
      </c>
      <c r="L460" s="139">
        <v>0.8</v>
      </c>
      <c r="M460" s="80" t="s">
        <v>1784</v>
      </c>
    </row>
    <row r="461" spans="1:13" ht="15" customHeight="1">
      <c r="A461" s="76" t="s">
        <v>890</v>
      </c>
      <c r="B461" s="117" t="s">
        <v>78</v>
      </c>
      <c r="C461" s="111"/>
      <c r="D461" s="146">
        <v>3.0556999999999999</v>
      </c>
      <c r="E461" s="144">
        <v>9.25</v>
      </c>
      <c r="F461" s="137">
        <f t="shared" si="7"/>
        <v>0</v>
      </c>
      <c r="G461" s="115">
        <v>95043.22</v>
      </c>
      <c r="H461" s="113"/>
      <c r="I461" s="80" t="s">
        <v>385</v>
      </c>
      <c r="J461" s="113"/>
      <c r="K461" s="151">
        <v>1</v>
      </c>
      <c r="L461" s="139">
        <v>0.8</v>
      </c>
      <c r="M461" s="80" t="s">
        <v>1784</v>
      </c>
    </row>
    <row r="462" spans="1:13" ht="15" customHeight="1">
      <c r="A462" s="76" t="s">
        <v>891</v>
      </c>
      <c r="B462" s="117" t="s">
        <v>78</v>
      </c>
      <c r="C462" s="111"/>
      <c r="D462" s="146">
        <v>7.4566999999999997</v>
      </c>
      <c r="E462" s="144">
        <v>16.84</v>
      </c>
      <c r="F462" s="137">
        <f t="shared" si="7"/>
        <v>0</v>
      </c>
      <c r="G462" s="115">
        <v>190016.73</v>
      </c>
      <c r="H462" s="113"/>
      <c r="I462" s="80" t="s">
        <v>385</v>
      </c>
      <c r="J462" s="113"/>
      <c r="K462" s="151">
        <v>1</v>
      </c>
      <c r="L462" s="139">
        <v>0.8</v>
      </c>
      <c r="M462" s="80" t="s">
        <v>1784</v>
      </c>
    </row>
    <row r="463" spans="1:13" s="74" customFormat="1" ht="15" customHeight="1">
      <c r="A463" s="76" t="s">
        <v>892</v>
      </c>
      <c r="B463" s="117" t="s">
        <v>79</v>
      </c>
      <c r="C463" s="111"/>
      <c r="D463" s="146">
        <v>1.3489</v>
      </c>
      <c r="E463" s="144">
        <v>3.12</v>
      </c>
      <c r="F463" s="137">
        <f t="shared" si="7"/>
        <v>0</v>
      </c>
      <c r="G463" s="115">
        <v>30000</v>
      </c>
      <c r="H463" s="113"/>
      <c r="I463" s="80" t="s">
        <v>385</v>
      </c>
      <c r="J463" s="113"/>
      <c r="K463" s="151">
        <v>1</v>
      </c>
      <c r="L463" s="139">
        <v>0.8</v>
      </c>
      <c r="M463" s="80" t="s">
        <v>1784</v>
      </c>
    </row>
    <row r="464" spans="1:13" ht="15" customHeight="1">
      <c r="A464" s="76" t="s">
        <v>893</v>
      </c>
      <c r="B464" s="117" t="s">
        <v>79</v>
      </c>
      <c r="C464" s="111"/>
      <c r="D464" s="146">
        <v>1.7124999999999999</v>
      </c>
      <c r="E464" s="144">
        <v>4.6900000000000004</v>
      </c>
      <c r="F464" s="137">
        <f t="shared" si="7"/>
        <v>0</v>
      </c>
      <c r="G464" s="115">
        <v>39908.230000000003</v>
      </c>
      <c r="H464" s="113"/>
      <c r="I464" s="80" t="s">
        <v>385</v>
      </c>
      <c r="J464" s="113"/>
      <c r="K464" s="151">
        <v>1</v>
      </c>
      <c r="L464" s="139">
        <v>0.8</v>
      </c>
      <c r="M464" s="80" t="s">
        <v>1784</v>
      </c>
    </row>
    <row r="465" spans="1:13" ht="15" customHeight="1">
      <c r="A465" s="76" t="s">
        <v>894</v>
      </c>
      <c r="B465" s="117" t="s">
        <v>79</v>
      </c>
      <c r="C465" s="111"/>
      <c r="D465" s="146">
        <v>2.9459</v>
      </c>
      <c r="E465" s="144">
        <v>9.2100000000000009</v>
      </c>
      <c r="F465" s="137">
        <f t="shared" si="7"/>
        <v>0</v>
      </c>
      <c r="G465" s="115">
        <v>62556.83</v>
      </c>
      <c r="H465" s="113"/>
      <c r="I465" s="80" t="s">
        <v>385</v>
      </c>
      <c r="J465" s="113"/>
      <c r="K465" s="151">
        <v>1</v>
      </c>
      <c r="L465" s="139">
        <v>0.8</v>
      </c>
      <c r="M465" s="80" t="s">
        <v>1784</v>
      </c>
    </row>
    <row r="466" spans="1:13" ht="15" customHeight="1">
      <c r="A466" s="76" t="s">
        <v>895</v>
      </c>
      <c r="B466" s="117" t="s">
        <v>79</v>
      </c>
      <c r="C466" s="111"/>
      <c r="D466" s="146">
        <v>4.6848000000000001</v>
      </c>
      <c r="E466" s="144">
        <v>9.99</v>
      </c>
      <c r="F466" s="137">
        <f t="shared" si="7"/>
        <v>0</v>
      </c>
      <c r="G466" s="115">
        <v>130665.31</v>
      </c>
      <c r="H466" s="113"/>
      <c r="I466" s="80" t="s">
        <v>385</v>
      </c>
      <c r="J466" s="113"/>
      <c r="K466" s="151">
        <v>1</v>
      </c>
      <c r="L466" s="139">
        <v>0.8</v>
      </c>
      <c r="M466" s="80" t="s">
        <v>1784</v>
      </c>
    </row>
    <row r="467" spans="1:13" s="74" customFormat="1" ht="15" customHeight="1">
      <c r="A467" s="76" t="s">
        <v>896</v>
      </c>
      <c r="B467" s="117" t="s">
        <v>80</v>
      </c>
      <c r="C467" s="111"/>
      <c r="D467" s="146">
        <v>1.393</v>
      </c>
      <c r="E467" s="144">
        <v>1.64</v>
      </c>
      <c r="F467" s="137">
        <f t="shared" si="7"/>
        <v>0</v>
      </c>
      <c r="G467" s="115">
        <v>30000</v>
      </c>
      <c r="H467" s="113"/>
      <c r="I467" s="80" t="s">
        <v>385</v>
      </c>
      <c r="J467" s="113"/>
      <c r="K467" s="151">
        <v>1</v>
      </c>
      <c r="L467" s="139">
        <v>0.8</v>
      </c>
      <c r="M467" s="80" t="s">
        <v>1784</v>
      </c>
    </row>
    <row r="468" spans="1:13" ht="15" customHeight="1">
      <c r="A468" s="76" t="s">
        <v>897</v>
      </c>
      <c r="B468" s="117" t="s">
        <v>80</v>
      </c>
      <c r="C468" s="111"/>
      <c r="D468" s="146">
        <v>1.6474</v>
      </c>
      <c r="E468" s="144">
        <v>2.2999999999999998</v>
      </c>
      <c r="F468" s="137">
        <f t="shared" si="7"/>
        <v>0</v>
      </c>
      <c r="G468" s="115">
        <v>32871.06</v>
      </c>
      <c r="H468" s="113"/>
      <c r="I468" s="80" t="s">
        <v>385</v>
      </c>
      <c r="J468" s="113"/>
      <c r="K468" s="151">
        <v>1</v>
      </c>
      <c r="L468" s="139">
        <v>0.8</v>
      </c>
      <c r="M468" s="80" t="s">
        <v>1784</v>
      </c>
    </row>
    <row r="469" spans="1:13" ht="15" customHeight="1">
      <c r="A469" s="76" t="s">
        <v>898</v>
      </c>
      <c r="B469" s="117" t="s">
        <v>80</v>
      </c>
      <c r="C469" s="111"/>
      <c r="D469" s="146">
        <v>2.6737000000000002</v>
      </c>
      <c r="E469" s="144">
        <v>6.89</v>
      </c>
      <c r="F469" s="137">
        <f t="shared" si="7"/>
        <v>0</v>
      </c>
      <c r="G469" s="115">
        <v>59645.41</v>
      </c>
      <c r="H469" s="113"/>
      <c r="I469" s="80" t="s">
        <v>385</v>
      </c>
      <c r="J469" s="113"/>
      <c r="K469" s="151">
        <v>1</v>
      </c>
      <c r="L469" s="139">
        <v>0.8</v>
      </c>
      <c r="M469" s="80" t="s">
        <v>1784</v>
      </c>
    </row>
    <row r="470" spans="1:13" ht="15" customHeight="1">
      <c r="A470" s="76" t="s">
        <v>899</v>
      </c>
      <c r="B470" s="117" t="s">
        <v>80</v>
      </c>
      <c r="C470" s="111"/>
      <c r="D470" s="146">
        <v>4.1595000000000004</v>
      </c>
      <c r="E470" s="144">
        <v>13.2</v>
      </c>
      <c r="F470" s="137">
        <f t="shared" si="7"/>
        <v>0</v>
      </c>
      <c r="G470" s="115">
        <v>92531.68</v>
      </c>
      <c r="H470" s="113"/>
      <c r="I470" s="80" t="s">
        <v>385</v>
      </c>
      <c r="J470" s="113"/>
      <c r="K470" s="151">
        <v>1</v>
      </c>
      <c r="L470" s="139">
        <v>0.8</v>
      </c>
      <c r="M470" s="80" t="s">
        <v>1784</v>
      </c>
    </row>
    <row r="471" spans="1:13" s="74" customFormat="1" ht="15" customHeight="1">
      <c r="A471" s="76" t="s">
        <v>900</v>
      </c>
      <c r="B471" s="117" t="s">
        <v>81</v>
      </c>
      <c r="C471" s="111"/>
      <c r="D471" s="146">
        <v>0.93259999999999998</v>
      </c>
      <c r="E471" s="144">
        <v>3.18</v>
      </c>
      <c r="F471" s="137">
        <f t="shared" si="7"/>
        <v>0</v>
      </c>
      <c r="G471" s="115">
        <v>30000</v>
      </c>
      <c r="H471" s="113"/>
      <c r="I471" s="80" t="s">
        <v>385</v>
      </c>
      <c r="J471" s="113"/>
      <c r="K471" s="151">
        <v>1</v>
      </c>
      <c r="L471" s="139">
        <v>0.8</v>
      </c>
      <c r="M471" s="80" t="s">
        <v>1784</v>
      </c>
    </row>
    <row r="472" spans="1:13" ht="15" customHeight="1">
      <c r="A472" s="76" t="s">
        <v>901</v>
      </c>
      <c r="B472" s="117" t="s">
        <v>81</v>
      </c>
      <c r="C472" s="111"/>
      <c r="D472" s="146">
        <v>1.3136000000000001</v>
      </c>
      <c r="E472" s="144">
        <v>4.63</v>
      </c>
      <c r="F472" s="137">
        <f t="shared" si="7"/>
        <v>0</v>
      </c>
      <c r="G472" s="115">
        <v>31841.38</v>
      </c>
      <c r="H472" s="113"/>
      <c r="I472" s="80" t="s">
        <v>385</v>
      </c>
      <c r="J472" s="113"/>
      <c r="K472" s="151">
        <v>1</v>
      </c>
      <c r="L472" s="139">
        <v>0.8</v>
      </c>
      <c r="M472" s="80" t="s">
        <v>1784</v>
      </c>
    </row>
    <row r="473" spans="1:13" ht="15" customHeight="1">
      <c r="A473" s="76" t="s">
        <v>902</v>
      </c>
      <c r="B473" s="117" t="s">
        <v>81</v>
      </c>
      <c r="C473" s="111"/>
      <c r="D473" s="146">
        <v>2.2052999999999998</v>
      </c>
      <c r="E473" s="144">
        <v>6.52</v>
      </c>
      <c r="F473" s="137">
        <f t="shared" si="7"/>
        <v>0</v>
      </c>
      <c r="G473" s="115">
        <v>44647.48</v>
      </c>
      <c r="H473" s="113"/>
      <c r="I473" s="80" t="s">
        <v>385</v>
      </c>
      <c r="J473" s="113"/>
      <c r="K473" s="151">
        <v>1</v>
      </c>
      <c r="L473" s="139">
        <v>0.8</v>
      </c>
      <c r="M473" s="80" t="s">
        <v>1784</v>
      </c>
    </row>
    <row r="474" spans="1:13" ht="15" customHeight="1">
      <c r="A474" s="76" t="s">
        <v>903</v>
      </c>
      <c r="B474" s="117" t="s">
        <v>81</v>
      </c>
      <c r="C474" s="111"/>
      <c r="D474" s="146">
        <v>3.6093000000000002</v>
      </c>
      <c r="E474" s="144">
        <v>9.83</v>
      </c>
      <c r="F474" s="137">
        <f t="shared" si="7"/>
        <v>0</v>
      </c>
      <c r="G474" s="115">
        <v>80354.02</v>
      </c>
      <c r="H474" s="113"/>
      <c r="I474" s="80" t="s">
        <v>385</v>
      </c>
      <c r="J474" s="113"/>
      <c r="K474" s="151">
        <v>1</v>
      </c>
      <c r="L474" s="139">
        <v>0.8</v>
      </c>
      <c r="M474" s="80" t="s">
        <v>1784</v>
      </c>
    </row>
    <row r="475" spans="1:13" s="74" customFormat="1" ht="15" customHeight="1">
      <c r="A475" s="76" t="s">
        <v>904</v>
      </c>
      <c r="B475" s="117" t="s">
        <v>82</v>
      </c>
      <c r="C475" s="111"/>
      <c r="D475" s="146">
        <v>0.4264</v>
      </c>
      <c r="E475" s="144">
        <v>1.37</v>
      </c>
      <c r="F475" s="137">
        <f t="shared" si="7"/>
        <v>0</v>
      </c>
      <c r="G475" s="115">
        <v>30000</v>
      </c>
      <c r="H475" s="113"/>
      <c r="I475" s="80" t="s">
        <v>385</v>
      </c>
      <c r="J475" s="113"/>
      <c r="K475" s="151">
        <v>1</v>
      </c>
      <c r="L475" s="139">
        <v>0.8</v>
      </c>
      <c r="M475" s="80" t="s">
        <v>1784</v>
      </c>
    </row>
    <row r="476" spans="1:13" ht="15" customHeight="1">
      <c r="A476" s="76" t="s">
        <v>905</v>
      </c>
      <c r="B476" s="117" t="s">
        <v>82</v>
      </c>
      <c r="C476" s="111"/>
      <c r="D476" s="146">
        <v>1.3885000000000001</v>
      </c>
      <c r="E476" s="144">
        <v>2.2400000000000002</v>
      </c>
      <c r="F476" s="137">
        <f t="shared" si="7"/>
        <v>0</v>
      </c>
      <c r="G476" s="115">
        <v>30000</v>
      </c>
      <c r="H476" s="113"/>
      <c r="I476" s="80" t="s">
        <v>385</v>
      </c>
      <c r="J476" s="113"/>
      <c r="K476" s="151">
        <v>1</v>
      </c>
      <c r="L476" s="139">
        <v>0.8</v>
      </c>
      <c r="M476" s="80" t="s">
        <v>1784</v>
      </c>
    </row>
    <row r="477" spans="1:13" ht="15" customHeight="1">
      <c r="A477" s="76" t="s">
        <v>906</v>
      </c>
      <c r="B477" s="117" t="s">
        <v>82</v>
      </c>
      <c r="C477" s="111"/>
      <c r="D477" s="146">
        <v>2.2425000000000002</v>
      </c>
      <c r="E477" s="144">
        <v>4.3899999999999997</v>
      </c>
      <c r="F477" s="137">
        <f t="shared" si="7"/>
        <v>0</v>
      </c>
      <c r="G477" s="115">
        <v>53824.89</v>
      </c>
      <c r="H477" s="113"/>
      <c r="I477" s="80" t="s">
        <v>385</v>
      </c>
      <c r="J477" s="113"/>
      <c r="K477" s="151">
        <v>1</v>
      </c>
      <c r="L477" s="139">
        <v>0.8</v>
      </c>
      <c r="M477" s="80" t="s">
        <v>1784</v>
      </c>
    </row>
    <row r="478" spans="1:13" ht="15" customHeight="1">
      <c r="A478" s="76" t="s">
        <v>907</v>
      </c>
      <c r="B478" s="117" t="s">
        <v>82</v>
      </c>
      <c r="C478" s="111"/>
      <c r="D478" s="146">
        <v>3.2339000000000002</v>
      </c>
      <c r="E478" s="144">
        <v>7.19</v>
      </c>
      <c r="F478" s="137">
        <f t="shared" si="7"/>
        <v>0</v>
      </c>
      <c r="G478" s="115">
        <v>72043.649999999994</v>
      </c>
      <c r="H478" s="113"/>
      <c r="I478" s="80" t="s">
        <v>385</v>
      </c>
      <c r="J478" s="113"/>
      <c r="K478" s="151">
        <v>1</v>
      </c>
      <c r="L478" s="139">
        <v>0.8</v>
      </c>
      <c r="M478" s="80" t="s">
        <v>1784</v>
      </c>
    </row>
    <row r="479" spans="1:13" s="74" customFormat="1" ht="15" customHeight="1">
      <c r="A479" s="76" t="s">
        <v>908</v>
      </c>
      <c r="B479" s="117" t="s">
        <v>83</v>
      </c>
      <c r="C479" s="111"/>
      <c r="D479" s="146">
        <v>0.88759999999999994</v>
      </c>
      <c r="E479" s="144">
        <v>2.68</v>
      </c>
      <c r="F479" s="137">
        <f t="shared" si="7"/>
        <v>0</v>
      </c>
      <c r="G479" s="115">
        <v>30000</v>
      </c>
      <c r="H479" s="113"/>
      <c r="I479" s="80" t="s">
        <v>389</v>
      </c>
      <c r="J479" s="113"/>
      <c r="K479" s="151">
        <v>1</v>
      </c>
      <c r="L479" s="139">
        <v>0.8</v>
      </c>
      <c r="M479" s="80" t="s">
        <v>1784</v>
      </c>
    </row>
    <row r="480" spans="1:13" ht="15" customHeight="1">
      <c r="A480" s="76" t="s">
        <v>909</v>
      </c>
      <c r="B480" s="117" t="s">
        <v>83</v>
      </c>
      <c r="C480" s="111"/>
      <c r="D480" s="146">
        <v>0.96260000000000001</v>
      </c>
      <c r="E480" s="144">
        <v>2.99</v>
      </c>
      <c r="F480" s="137">
        <f t="shared" si="7"/>
        <v>0</v>
      </c>
      <c r="G480" s="115">
        <v>30000</v>
      </c>
      <c r="H480" s="113"/>
      <c r="I480" s="80" t="s">
        <v>389</v>
      </c>
      <c r="J480" s="113"/>
      <c r="K480" s="151">
        <v>1</v>
      </c>
      <c r="L480" s="139">
        <v>0.8</v>
      </c>
      <c r="M480" s="80" t="s">
        <v>1784</v>
      </c>
    </row>
    <row r="481" spans="1:13" ht="15" customHeight="1">
      <c r="A481" s="76" t="s">
        <v>910</v>
      </c>
      <c r="B481" s="117" t="s">
        <v>83</v>
      </c>
      <c r="C481" s="111"/>
      <c r="D481" s="146">
        <v>1.6842999999999999</v>
      </c>
      <c r="E481" s="144">
        <v>5.57</v>
      </c>
      <c r="F481" s="137">
        <f t="shared" si="7"/>
        <v>0</v>
      </c>
      <c r="G481" s="115">
        <v>54045.31</v>
      </c>
      <c r="H481" s="113"/>
      <c r="I481" s="80" t="s">
        <v>389</v>
      </c>
      <c r="J481" s="113"/>
      <c r="K481" s="151">
        <v>1</v>
      </c>
      <c r="L481" s="139">
        <v>0.8</v>
      </c>
      <c r="M481" s="80" t="s">
        <v>1784</v>
      </c>
    </row>
    <row r="482" spans="1:13" ht="15" customHeight="1">
      <c r="A482" s="76" t="s">
        <v>911</v>
      </c>
      <c r="B482" s="117" t="s">
        <v>83</v>
      </c>
      <c r="C482" s="111"/>
      <c r="D482" s="146">
        <v>2.6631</v>
      </c>
      <c r="E482" s="144">
        <v>7.12</v>
      </c>
      <c r="F482" s="137">
        <f t="shared" si="7"/>
        <v>0</v>
      </c>
      <c r="G482" s="115">
        <v>63571.91</v>
      </c>
      <c r="H482" s="113"/>
      <c r="I482" s="80" t="s">
        <v>389</v>
      </c>
      <c r="J482" s="113"/>
      <c r="K482" s="151">
        <v>1</v>
      </c>
      <c r="L482" s="139">
        <v>0.8</v>
      </c>
      <c r="M482" s="80" t="s">
        <v>1784</v>
      </c>
    </row>
    <row r="483" spans="1:13" s="74" customFormat="1" ht="15" customHeight="1">
      <c r="A483" s="76" t="s">
        <v>912</v>
      </c>
      <c r="B483" s="117" t="s">
        <v>216</v>
      </c>
      <c r="C483" s="111"/>
      <c r="D483" s="146">
        <v>0.60450000000000004</v>
      </c>
      <c r="E483" s="144">
        <v>2.31</v>
      </c>
      <c r="F483" s="137">
        <f t="shared" si="7"/>
        <v>0</v>
      </c>
      <c r="G483" s="115">
        <v>30000</v>
      </c>
      <c r="H483" s="113"/>
      <c r="I483" s="80" t="s">
        <v>1845</v>
      </c>
      <c r="J483" s="113"/>
      <c r="K483" s="80">
        <v>1.31</v>
      </c>
      <c r="L483" s="139">
        <v>0.8</v>
      </c>
      <c r="M483" s="80" t="s">
        <v>1784</v>
      </c>
    </row>
    <row r="484" spans="1:13" ht="15" customHeight="1">
      <c r="A484" s="76" t="s">
        <v>913</v>
      </c>
      <c r="B484" s="117" t="s">
        <v>216</v>
      </c>
      <c r="C484" s="111"/>
      <c r="D484" s="146">
        <v>0.73819999999999997</v>
      </c>
      <c r="E484" s="144">
        <v>2.65</v>
      </c>
      <c r="F484" s="137">
        <f t="shared" si="7"/>
        <v>0</v>
      </c>
      <c r="G484" s="115">
        <v>30000</v>
      </c>
      <c r="H484" s="113"/>
      <c r="I484" s="80" t="s">
        <v>1845</v>
      </c>
      <c r="J484" s="113"/>
      <c r="K484" s="80">
        <v>1.31</v>
      </c>
      <c r="L484" s="139">
        <v>0.8</v>
      </c>
      <c r="M484" s="80" t="s">
        <v>1784</v>
      </c>
    </row>
    <row r="485" spans="1:13" ht="15" customHeight="1">
      <c r="A485" s="76" t="s">
        <v>914</v>
      </c>
      <c r="B485" s="117" t="s">
        <v>216</v>
      </c>
      <c r="C485" s="111"/>
      <c r="D485" s="146">
        <v>1.1883999999999999</v>
      </c>
      <c r="E485" s="144">
        <v>3.77</v>
      </c>
      <c r="F485" s="137">
        <f t="shared" si="7"/>
        <v>0</v>
      </c>
      <c r="G485" s="115">
        <v>32554.5</v>
      </c>
      <c r="H485" s="113"/>
      <c r="I485" s="80" t="s">
        <v>1845</v>
      </c>
      <c r="J485" s="113"/>
      <c r="K485" s="80">
        <v>1.31</v>
      </c>
      <c r="L485" s="139">
        <v>0.8</v>
      </c>
      <c r="M485" s="80" t="s">
        <v>1784</v>
      </c>
    </row>
    <row r="486" spans="1:13" ht="15" customHeight="1">
      <c r="A486" s="76" t="s">
        <v>915</v>
      </c>
      <c r="B486" s="117" t="s">
        <v>216</v>
      </c>
      <c r="C486" s="111"/>
      <c r="D486" s="146">
        <v>2.9388000000000001</v>
      </c>
      <c r="E486" s="144">
        <v>6.3</v>
      </c>
      <c r="F486" s="137">
        <f t="shared" si="7"/>
        <v>0</v>
      </c>
      <c r="G486" s="115">
        <v>88811.64</v>
      </c>
      <c r="H486" s="113"/>
      <c r="I486" s="80" t="s">
        <v>1845</v>
      </c>
      <c r="J486" s="113"/>
      <c r="K486" s="80">
        <v>1.31</v>
      </c>
      <c r="L486" s="139">
        <v>0.8</v>
      </c>
      <c r="M486" s="80" t="s">
        <v>1784</v>
      </c>
    </row>
    <row r="487" spans="1:13" s="74" customFormat="1" ht="15" customHeight="1">
      <c r="A487" s="76" t="s">
        <v>916</v>
      </c>
      <c r="B487" s="117" t="s">
        <v>84</v>
      </c>
      <c r="C487" s="111"/>
      <c r="D487" s="146">
        <v>0.7389</v>
      </c>
      <c r="E487" s="144">
        <v>2.2200000000000002</v>
      </c>
      <c r="F487" s="137">
        <f t="shared" si="7"/>
        <v>0</v>
      </c>
      <c r="G487" s="115">
        <v>30000</v>
      </c>
      <c r="H487" s="113"/>
      <c r="I487" s="80" t="s">
        <v>1845</v>
      </c>
      <c r="J487" s="113"/>
      <c r="K487" s="80">
        <v>1.31</v>
      </c>
      <c r="L487" s="139">
        <v>0.8</v>
      </c>
      <c r="M487" s="80" t="s">
        <v>1784</v>
      </c>
    </row>
    <row r="488" spans="1:13" ht="15" customHeight="1">
      <c r="A488" s="76" t="s">
        <v>917</v>
      </c>
      <c r="B488" s="117" t="s">
        <v>84</v>
      </c>
      <c r="C488" s="111"/>
      <c r="D488" s="146">
        <v>0.74139999999999995</v>
      </c>
      <c r="E488" s="144">
        <v>2.48</v>
      </c>
      <c r="F488" s="137">
        <f t="shared" si="7"/>
        <v>0</v>
      </c>
      <c r="G488" s="115">
        <v>30000</v>
      </c>
      <c r="H488" s="113"/>
      <c r="I488" s="80" t="s">
        <v>1845</v>
      </c>
      <c r="J488" s="113"/>
      <c r="K488" s="80">
        <v>1.31</v>
      </c>
      <c r="L488" s="139">
        <v>0.8</v>
      </c>
      <c r="M488" s="80" t="s">
        <v>1784</v>
      </c>
    </row>
    <row r="489" spans="1:13" ht="15" customHeight="1">
      <c r="A489" s="76" t="s">
        <v>918</v>
      </c>
      <c r="B489" s="117" t="s">
        <v>84</v>
      </c>
      <c r="C489" s="111"/>
      <c r="D489" s="146">
        <v>1.2290000000000001</v>
      </c>
      <c r="E489" s="144">
        <v>3.59</v>
      </c>
      <c r="F489" s="137">
        <f t="shared" si="7"/>
        <v>0</v>
      </c>
      <c r="G489" s="115">
        <v>30000</v>
      </c>
      <c r="H489" s="113"/>
      <c r="I489" s="80" t="s">
        <v>1845</v>
      </c>
      <c r="J489" s="113"/>
      <c r="K489" s="80">
        <v>1.31</v>
      </c>
      <c r="L489" s="139">
        <v>0.8</v>
      </c>
      <c r="M489" s="80" t="s">
        <v>1784</v>
      </c>
    </row>
    <row r="490" spans="1:13" ht="15" customHeight="1">
      <c r="A490" s="76" t="s">
        <v>919</v>
      </c>
      <c r="B490" s="117" t="s">
        <v>84</v>
      </c>
      <c r="C490" s="111"/>
      <c r="D490" s="146">
        <v>2.9264999999999999</v>
      </c>
      <c r="E490" s="144">
        <v>7.03</v>
      </c>
      <c r="F490" s="137">
        <f t="shared" si="7"/>
        <v>0</v>
      </c>
      <c r="G490" s="115">
        <v>63991.59</v>
      </c>
      <c r="H490" s="113"/>
      <c r="I490" s="80" t="s">
        <v>1845</v>
      </c>
      <c r="J490" s="113"/>
      <c r="K490" s="80">
        <v>1.31</v>
      </c>
      <c r="L490" s="139">
        <v>0.8</v>
      </c>
      <c r="M490" s="80" t="s">
        <v>1784</v>
      </c>
    </row>
    <row r="491" spans="1:13" s="74" customFormat="1" ht="15" customHeight="1">
      <c r="A491" s="76" t="s">
        <v>920</v>
      </c>
      <c r="B491" s="117" t="s">
        <v>85</v>
      </c>
      <c r="C491" s="111"/>
      <c r="D491" s="146">
        <v>0.58450000000000002</v>
      </c>
      <c r="E491" s="144">
        <v>2.0099999999999998</v>
      </c>
      <c r="F491" s="137">
        <f t="shared" si="7"/>
        <v>0</v>
      </c>
      <c r="G491" s="115">
        <v>30000</v>
      </c>
      <c r="H491" s="113"/>
      <c r="I491" s="80" t="s">
        <v>1845</v>
      </c>
      <c r="J491" s="113"/>
      <c r="K491" s="80">
        <v>1.31</v>
      </c>
      <c r="L491" s="139">
        <v>0.8</v>
      </c>
      <c r="M491" s="80" t="s">
        <v>1784</v>
      </c>
    </row>
    <row r="492" spans="1:13" ht="15" customHeight="1">
      <c r="A492" s="76" t="s">
        <v>921</v>
      </c>
      <c r="B492" s="117" t="s">
        <v>85</v>
      </c>
      <c r="C492" s="111"/>
      <c r="D492" s="146">
        <v>0.70620000000000005</v>
      </c>
      <c r="E492" s="144">
        <v>2.5499999999999998</v>
      </c>
      <c r="F492" s="137">
        <f t="shared" si="7"/>
        <v>0</v>
      </c>
      <c r="G492" s="115">
        <v>30000</v>
      </c>
      <c r="H492" s="113"/>
      <c r="I492" s="80" t="s">
        <v>1845</v>
      </c>
      <c r="J492" s="113"/>
      <c r="K492" s="80">
        <v>1.31</v>
      </c>
      <c r="L492" s="139">
        <v>0.8</v>
      </c>
      <c r="M492" s="80" t="s">
        <v>1784</v>
      </c>
    </row>
    <row r="493" spans="1:13" ht="15" customHeight="1">
      <c r="A493" s="76" t="s">
        <v>922</v>
      </c>
      <c r="B493" s="117" t="s">
        <v>85</v>
      </c>
      <c r="C493" s="111"/>
      <c r="D493" s="146">
        <v>1.1218999999999999</v>
      </c>
      <c r="E493" s="144">
        <v>3.87</v>
      </c>
      <c r="F493" s="137">
        <f t="shared" si="7"/>
        <v>0</v>
      </c>
      <c r="G493" s="115">
        <v>32195.4</v>
      </c>
      <c r="H493" s="113"/>
      <c r="I493" s="80" t="s">
        <v>1845</v>
      </c>
      <c r="J493" s="113"/>
      <c r="K493" s="80">
        <v>1.31</v>
      </c>
      <c r="L493" s="139">
        <v>0.8</v>
      </c>
      <c r="M493" s="80" t="s">
        <v>1784</v>
      </c>
    </row>
    <row r="494" spans="1:13" ht="15" customHeight="1">
      <c r="A494" s="76" t="s">
        <v>923</v>
      </c>
      <c r="B494" s="117" t="s">
        <v>85</v>
      </c>
      <c r="C494" s="111"/>
      <c r="D494" s="146">
        <v>1.9442999999999999</v>
      </c>
      <c r="E494" s="144">
        <v>7.6</v>
      </c>
      <c r="F494" s="137">
        <f t="shared" si="7"/>
        <v>0</v>
      </c>
      <c r="G494" s="115">
        <v>32195.4</v>
      </c>
      <c r="H494" s="113"/>
      <c r="I494" s="80" t="s">
        <v>1845</v>
      </c>
      <c r="J494" s="113"/>
      <c r="K494" s="80">
        <v>1.31</v>
      </c>
      <c r="L494" s="139">
        <v>0.8</v>
      </c>
      <c r="M494" s="80" t="s">
        <v>1784</v>
      </c>
    </row>
    <row r="495" spans="1:13" s="74" customFormat="1" ht="15" customHeight="1">
      <c r="A495" s="76" t="s">
        <v>924</v>
      </c>
      <c r="B495" s="117" t="s">
        <v>217</v>
      </c>
      <c r="C495" s="111"/>
      <c r="D495" s="146">
        <v>0.54779999999999995</v>
      </c>
      <c r="E495" s="144">
        <v>2.25</v>
      </c>
      <c r="F495" s="137">
        <f t="shared" si="7"/>
        <v>0</v>
      </c>
      <c r="G495" s="115">
        <v>30000</v>
      </c>
      <c r="H495" s="113"/>
      <c r="I495" s="80" t="s">
        <v>1845</v>
      </c>
      <c r="J495" s="113"/>
      <c r="K495" s="80">
        <v>1.31</v>
      </c>
      <c r="L495" s="139">
        <v>0.8</v>
      </c>
      <c r="M495" s="80" t="s">
        <v>1784</v>
      </c>
    </row>
    <row r="496" spans="1:13" ht="15" customHeight="1">
      <c r="A496" s="76" t="s">
        <v>925</v>
      </c>
      <c r="B496" s="117" t="s">
        <v>217</v>
      </c>
      <c r="C496" s="111"/>
      <c r="D496" s="146">
        <v>0.76270000000000004</v>
      </c>
      <c r="E496" s="144">
        <v>3.13</v>
      </c>
      <c r="F496" s="137">
        <f t="shared" si="7"/>
        <v>0</v>
      </c>
      <c r="G496" s="115">
        <v>30000</v>
      </c>
      <c r="H496" s="113"/>
      <c r="I496" s="80" t="s">
        <v>1845</v>
      </c>
      <c r="J496" s="113"/>
      <c r="K496" s="80">
        <v>1.31</v>
      </c>
      <c r="L496" s="139">
        <v>0.8</v>
      </c>
      <c r="M496" s="80" t="s">
        <v>1784</v>
      </c>
    </row>
    <row r="497" spans="1:13" ht="15" customHeight="1">
      <c r="A497" s="76" t="s">
        <v>926</v>
      </c>
      <c r="B497" s="117" t="s">
        <v>217</v>
      </c>
      <c r="C497" s="111"/>
      <c r="D497" s="146">
        <v>1.1919999999999999</v>
      </c>
      <c r="E497" s="144">
        <v>4.04</v>
      </c>
      <c r="F497" s="137">
        <f t="shared" si="7"/>
        <v>0</v>
      </c>
      <c r="G497" s="115">
        <v>32319.040000000001</v>
      </c>
      <c r="H497" s="113"/>
      <c r="I497" s="80" t="s">
        <v>1845</v>
      </c>
      <c r="J497" s="113"/>
      <c r="K497" s="80">
        <v>1.31</v>
      </c>
      <c r="L497" s="139">
        <v>0.8</v>
      </c>
      <c r="M497" s="80" t="s">
        <v>1784</v>
      </c>
    </row>
    <row r="498" spans="1:13" ht="15" customHeight="1">
      <c r="A498" s="76" t="s">
        <v>927</v>
      </c>
      <c r="B498" s="117" t="s">
        <v>217</v>
      </c>
      <c r="C498" s="111"/>
      <c r="D498" s="146">
        <v>2.3578999999999999</v>
      </c>
      <c r="E498" s="144">
        <v>7.28</v>
      </c>
      <c r="F498" s="137">
        <f t="shared" si="7"/>
        <v>0</v>
      </c>
      <c r="G498" s="115">
        <v>118127.43</v>
      </c>
      <c r="H498" s="113"/>
      <c r="I498" s="80" t="s">
        <v>1845</v>
      </c>
      <c r="J498" s="113"/>
      <c r="K498" s="80">
        <v>1.31</v>
      </c>
      <c r="L498" s="139">
        <v>0.8</v>
      </c>
      <c r="M498" s="80" t="s">
        <v>1784</v>
      </c>
    </row>
    <row r="499" spans="1:13" s="74" customFormat="1" ht="15" customHeight="1">
      <c r="A499" s="76" t="s">
        <v>928</v>
      </c>
      <c r="B499" s="117" t="s">
        <v>86</v>
      </c>
      <c r="C499" s="111"/>
      <c r="D499" s="146">
        <v>0.53739999999999999</v>
      </c>
      <c r="E499" s="144">
        <v>2.2599999999999998</v>
      </c>
      <c r="F499" s="137">
        <f t="shared" si="7"/>
        <v>0</v>
      </c>
      <c r="G499" s="115">
        <v>30000</v>
      </c>
      <c r="H499" s="113"/>
      <c r="I499" s="80" t="s">
        <v>1845</v>
      </c>
      <c r="J499" s="113"/>
      <c r="K499" s="80">
        <v>1.31</v>
      </c>
      <c r="L499" s="139">
        <v>0.8</v>
      </c>
      <c r="M499" s="80" t="s">
        <v>1784</v>
      </c>
    </row>
    <row r="500" spans="1:13" ht="15" customHeight="1">
      <c r="A500" s="76" t="s">
        <v>929</v>
      </c>
      <c r="B500" s="117" t="s">
        <v>86</v>
      </c>
      <c r="C500" s="111"/>
      <c r="D500" s="146">
        <v>0.74360000000000004</v>
      </c>
      <c r="E500" s="144">
        <v>3.05</v>
      </c>
      <c r="F500" s="137">
        <f t="shared" si="7"/>
        <v>0</v>
      </c>
      <c r="G500" s="115">
        <v>30000</v>
      </c>
      <c r="H500" s="113"/>
      <c r="I500" s="80" t="s">
        <v>1845</v>
      </c>
      <c r="J500" s="113"/>
      <c r="K500" s="80">
        <v>1.31</v>
      </c>
      <c r="L500" s="139">
        <v>0.8</v>
      </c>
      <c r="M500" s="80" t="s">
        <v>1784</v>
      </c>
    </row>
    <row r="501" spans="1:13" ht="15" customHeight="1">
      <c r="A501" s="76" t="s">
        <v>930</v>
      </c>
      <c r="B501" s="117" t="s">
        <v>86</v>
      </c>
      <c r="C501" s="111"/>
      <c r="D501" s="146">
        <v>1.4200999999999999</v>
      </c>
      <c r="E501" s="144">
        <v>4.49</v>
      </c>
      <c r="F501" s="137">
        <f t="shared" si="7"/>
        <v>0</v>
      </c>
      <c r="G501" s="115">
        <v>66667.820000000007</v>
      </c>
      <c r="H501" s="113"/>
      <c r="I501" s="80" t="s">
        <v>1845</v>
      </c>
      <c r="J501" s="113"/>
      <c r="K501" s="80">
        <v>1.31</v>
      </c>
      <c r="L501" s="139">
        <v>0.8</v>
      </c>
      <c r="M501" s="80" t="s">
        <v>1784</v>
      </c>
    </row>
    <row r="502" spans="1:13" ht="15" customHeight="1">
      <c r="A502" s="76" t="s">
        <v>931</v>
      </c>
      <c r="B502" s="117" t="s">
        <v>86</v>
      </c>
      <c r="C502" s="111"/>
      <c r="D502" s="146">
        <v>2.5914000000000001</v>
      </c>
      <c r="E502" s="144">
        <v>8.36</v>
      </c>
      <c r="F502" s="137">
        <f t="shared" si="7"/>
        <v>0</v>
      </c>
      <c r="G502" s="115">
        <v>66667.820000000007</v>
      </c>
      <c r="H502" s="113"/>
      <c r="I502" s="80" t="s">
        <v>1845</v>
      </c>
      <c r="J502" s="113"/>
      <c r="K502" s="80">
        <v>1.31</v>
      </c>
      <c r="L502" s="139">
        <v>0.8</v>
      </c>
      <c r="M502" s="80" t="s">
        <v>1784</v>
      </c>
    </row>
    <row r="503" spans="1:13" s="74" customFormat="1" ht="15" customHeight="1">
      <c r="A503" s="76" t="s">
        <v>932</v>
      </c>
      <c r="B503" s="117" t="s">
        <v>87</v>
      </c>
      <c r="C503" s="111"/>
      <c r="D503" s="146">
        <v>0.65800000000000003</v>
      </c>
      <c r="E503" s="144">
        <v>2.59</v>
      </c>
      <c r="F503" s="137">
        <f t="shared" si="7"/>
        <v>0</v>
      </c>
      <c r="G503" s="115">
        <v>30000</v>
      </c>
      <c r="H503" s="113"/>
      <c r="I503" s="80" t="s">
        <v>1845</v>
      </c>
      <c r="J503" s="113"/>
      <c r="K503" s="80">
        <v>1.31</v>
      </c>
      <c r="L503" s="139">
        <v>0.8</v>
      </c>
      <c r="M503" s="80" t="s">
        <v>1784</v>
      </c>
    </row>
    <row r="504" spans="1:13" ht="15" customHeight="1">
      <c r="A504" s="76" t="s">
        <v>933</v>
      </c>
      <c r="B504" s="117" t="s">
        <v>87</v>
      </c>
      <c r="C504" s="111"/>
      <c r="D504" s="146">
        <v>0.84789999999999999</v>
      </c>
      <c r="E504" s="144">
        <v>3.01</v>
      </c>
      <c r="F504" s="137">
        <f t="shared" si="7"/>
        <v>0</v>
      </c>
      <c r="G504" s="115">
        <v>30000</v>
      </c>
      <c r="H504" s="113"/>
      <c r="I504" s="80" t="s">
        <v>1845</v>
      </c>
      <c r="J504" s="113"/>
      <c r="K504" s="80">
        <v>1.31</v>
      </c>
      <c r="L504" s="139">
        <v>0.8</v>
      </c>
      <c r="M504" s="80" t="s">
        <v>1784</v>
      </c>
    </row>
    <row r="505" spans="1:13" ht="15" customHeight="1">
      <c r="A505" s="76" t="s">
        <v>934</v>
      </c>
      <c r="B505" s="117" t="s">
        <v>87</v>
      </c>
      <c r="C505" s="111"/>
      <c r="D505" s="146">
        <v>1.3946000000000001</v>
      </c>
      <c r="E505" s="144">
        <v>4.18</v>
      </c>
      <c r="F505" s="137">
        <f t="shared" si="7"/>
        <v>0</v>
      </c>
      <c r="G505" s="115">
        <v>42521.13</v>
      </c>
      <c r="H505" s="113"/>
      <c r="I505" s="80" t="s">
        <v>1845</v>
      </c>
      <c r="J505" s="113"/>
      <c r="K505" s="80">
        <v>1.31</v>
      </c>
      <c r="L505" s="139">
        <v>0.8</v>
      </c>
      <c r="M505" s="80" t="s">
        <v>1784</v>
      </c>
    </row>
    <row r="506" spans="1:13" ht="15" customHeight="1">
      <c r="A506" s="76" t="s">
        <v>935</v>
      </c>
      <c r="B506" s="117" t="s">
        <v>87</v>
      </c>
      <c r="C506" s="111"/>
      <c r="D506" s="146">
        <v>1.4933000000000001</v>
      </c>
      <c r="E506" s="144">
        <v>4.18</v>
      </c>
      <c r="F506" s="137">
        <f t="shared" si="7"/>
        <v>0</v>
      </c>
      <c r="G506" s="115">
        <v>42521.13</v>
      </c>
      <c r="H506" s="113"/>
      <c r="I506" s="80" t="s">
        <v>1845</v>
      </c>
      <c r="J506" s="113"/>
      <c r="K506" s="80">
        <v>1.31</v>
      </c>
      <c r="L506" s="139">
        <v>0.8</v>
      </c>
      <c r="M506" s="80" t="s">
        <v>1784</v>
      </c>
    </row>
    <row r="507" spans="1:13" s="74" customFormat="1" ht="15" customHeight="1">
      <c r="A507" s="76" t="s">
        <v>936</v>
      </c>
      <c r="B507" s="117" t="s">
        <v>88</v>
      </c>
      <c r="C507" s="111"/>
      <c r="D507" s="146">
        <v>0.52090000000000003</v>
      </c>
      <c r="E507" s="144">
        <v>2.2200000000000002</v>
      </c>
      <c r="F507" s="137">
        <f t="shared" si="7"/>
        <v>0</v>
      </c>
      <c r="G507" s="115">
        <v>30000</v>
      </c>
      <c r="H507" s="113"/>
      <c r="I507" s="80" t="s">
        <v>1845</v>
      </c>
      <c r="J507" s="113"/>
      <c r="K507" s="80">
        <v>1.31</v>
      </c>
      <c r="L507" s="139">
        <v>0.8</v>
      </c>
      <c r="M507" s="80" t="s">
        <v>1784</v>
      </c>
    </row>
    <row r="508" spans="1:13" ht="15" customHeight="1">
      <c r="A508" s="76" t="s">
        <v>937</v>
      </c>
      <c r="B508" s="117" t="s">
        <v>88</v>
      </c>
      <c r="C508" s="111"/>
      <c r="D508" s="146">
        <v>0.64449999999999996</v>
      </c>
      <c r="E508" s="144">
        <v>2.57</v>
      </c>
      <c r="F508" s="137">
        <f t="shared" si="7"/>
        <v>0</v>
      </c>
      <c r="G508" s="115">
        <v>30000</v>
      </c>
      <c r="H508" s="113"/>
      <c r="I508" s="80" t="s">
        <v>1845</v>
      </c>
      <c r="J508" s="113"/>
      <c r="K508" s="80">
        <v>1.31</v>
      </c>
      <c r="L508" s="139">
        <v>0.8</v>
      </c>
      <c r="M508" s="80" t="s">
        <v>1784</v>
      </c>
    </row>
    <row r="509" spans="1:13" ht="15" customHeight="1">
      <c r="A509" s="76" t="s">
        <v>938</v>
      </c>
      <c r="B509" s="117" t="s">
        <v>88</v>
      </c>
      <c r="C509" s="111"/>
      <c r="D509" s="146">
        <v>1.4184000000000001</v>
      </c>
      <c r="E509" s="144">
        <v>4.46</v>
      </c>
      <c r="F509" s="137">
        <f t="shared" si="7"/>
        <v>0</v>
      </c>
      <c r="G509" s="115">
        <v>43301.98</v>
      </c>
      <c r="H509" s="113"/>
      <c r="I509" s="80" t="s">
        <v>1845</v>
      </c>
      <c r="J509" s="113"/>
      <c r="K509" s="80">
        <v>1.31</v>
      </c>
      <c r="L509" s="139">
        <v>0.8</v>
      </c>
      <c r="M509" s="80" t="s">
        <v>1784</v>
      </c>
    </row>
    <row r="510" spans="1:13" ht="15" customHeight="1">
      <c r="A510" s="76" t="s">
        <v>939</v>
      </c>
      <c r="B510" s="117" t="s">
        <v>88</v>
      </c>
      <c r="C510" s="111"/>
      <c r="D510" s="146">
        <v>1.9591000000000001</v>
      </c>
      <c r="E510" s="144">
        <v>6.06</v>
      </c>
      <c r="F510" s="137">
        <f t="shared" si="7"/>
        <v>0</v>
      </c>
      <c r="G510" s="115">
        <v>52008.12</v>
      </c>
      <c r="H510" s="113"/>
      <c r="I510" s="80" t="s">
        <v>1845</v>
      </c>
      <c r="J510" s="113"/>
      <c r="K510" s="80">
        <v>1.31</v>
      </c>
      <c r="L510" s="139">
        <v>0.8</v>
      </c>
      <c r="M510" s="80" t="s">
        <v>1784</v>
      </c>
    </row>
    <row r="511" spans="1:13" s="74" customFormat="1" ht="15" customHeight="1">
      <c r="A511" s="76" t="s">
        <v>940</v>
      </c>
      <c r="B511" s="117" t="s">
        <v>218</v>
      </c>
      <c r="C511" s="111"/>
      <c r="D511" s="146">
        <v>0.57420000000000004</v>
      </c>
      <c r="E511" s="144">
        <v>2.38</v>
      </c>
      <c r="F511" s="137">
        <f t="shared" si="7"/>
        <v>0</v>
      </c>
      <c r="G511" s="115">
        <v>30000</v>
      </c>
      <c r="H511" s="113"/>
      <c r="I511" s="80" t="s">
        <v>1845</v>
      </c>
      <c r="J511" s="113"/>
      <c r="K511" s="80">
        <v>1.31</v>
      </c>
      <c r="L511" s="139">
        <v>0.8</v>
      </c>
      <c r="M511" s="80" t="s">
        <v>1784</v>
      </c>
    </row>
    <row r="512" spans="1:13" ht="15" customHeight="1">
      <c r="A512" s="76" t="s">
        <v>941</v>
      </c>
      <c r="B512" s="117" t="s">
        <v>218</v>
      </c>
      <c r="C512" s="111"/>
      <c r="D512" s="146">
        <v>0.73629999999999995</v>
      </c>
      <c r="E512" s="144">
        <v>3.16</v>
      </c>
      <c r="F512" s="137">
        <f t="shared" si="7"/>
        <v>0</v>
      </c>
      <c r="G512" s="115">
        <v>30000</v>
      </c>
      <c r="H512" s="113"/>
      <c r="I512" s="80" t="s">
        <v>1845</v>
      </c>
      <c r="J512" s="113"/>
      <c r="K512" s="80">
        <v>1.31</v>
      </c>
      <c r="L512" s="139">
        <v>0.8</v>
      </c>
      <c r="M512" s="80" t="s">
        <v>1784</v>
      </c>
    </row>
    <row r="513" spans="1:13" ht="15" customHeight="1">
      <c r="A513" s="76" t="s">
        <v>942</v>
      </c>
      <c r="B513" s="117" t="s">
        <v>218</v>
      </c>
      <c r="C513" s="111"/>
      <c r="D513" s="146">
        <v>1.3237000000000001</v>
      </c>
      <c r="E513" s="144">
        <v>5.05</v>
      </c>
      <c r="F513" s="137">
        <f t="shared" si="7"/>
        <v>0</v>
      </c>
      <c r="G513" s="115">
        <v>37597.339999999997</v>
      </c>
      <c r="H513" s="113"/>
      <c r="I513" s="80" t="s">
        <v>1845</v>
      </c>
      <c r="J513" s="113"/>
      <c r="K513" s="80">
        <v>1.31</v>
      </c>
      <c r="L513" s="139">
        <v>0.8</v>
      </c>
      <c r="M513" s="80" t="s">
        <v>1784</v>
      </c>
    </row>
    <row r="514" spans="1:13" ht="15" customHeight="1">
      <c r="A514" s="76" t="s">
        <v>943</v>
      </c>
      <c r="B514" s="117" t="s">
        <v>218</v>
      </c>
      <c r="C514" s="111"/>
      <c r="D514" s="146">
        <v>2.2829999999999999</v>
      </c>
      <c r="E514" s="144">
        <v>7.7</v>
      </c>
      <c r="F514" s="137">
        <f t="shared" si="7"/>
        <v>0</v>
      </c>
      <c r="G514" s="115">
        <v>79081.36</v>
      </c>
      <c r="H514" s="113"/>
      <c r="I514" s="80" t="s">
        <v>1845</v>
      </c>
      <c r="J514" s="113"/>
      <c r="K514" s="80">
        <v>1.31</v>
      </c>
      <c r="L514" s="139">
        <v>0.8</v>
      </c>
      <c r="M514" s="80" t="s">
        <v>1784</v>
      </c>
    </row>
    <row r="515" spans="1:13" s="74" customFormat="1" ht="15" customHeight="1">
      <c r="A515" s="76" t="s">
        <v>944</v>
      </c>
      <c r="B515" s="117" t="s">
        <v>219</v>
      </c>
      <c r="C515" s="111"/>
      <c r="D515" s="146">
        <v>0.378</v>
      </c>
      <c r="E515" s="144">
        <v>1.67</v>
      </c>
      <c r="F515" s="137">
        <f t="shared" si="7"/>
        <v>0</v>
      </c>
      <c r="G515" s="115">
        <v>30000</v>
      </c>
      <c r="H515" s="113"/>
      <c r="I515" s="80" t="s">
        <v>1845</v>
      </c>
      <c r="J515" s="113"/>
      <c r="K515" s="80">
        <v>1.31</v>
      </c>
      <c r="L515" s="139">
        <v>0.8</v>
      </c>
      <c r="M515" s="80" t="s">
        <v>1784</v>
      </c>
    </row>
    <row r="516" spans="1:13" ht="15" customHeight="1">
      <c r="A516" s="76" t="s">
        <v>945</v>
      </c>
      <c r="B516" s="117" t="s">
        <v>219</v>
      </c>
      <c r="C516" s="111"/>
      <c r="D516" s="146">
        <v>0.50149999999999995</v>
      </c>
      <c r="E516" s="144">
        <v>2.04</v>
      </c>
      <c r="F516" s="137">
        <f t="shared" si="7"/>
        <v>0</v>
      </c>
      <c r="G516" s="115">
        <v>30000</v>
      </c>
      <c r="H516" s="113"/>
      <c r="I516" s="80" t="s">
        <v>1845</v>
      </c>
      <c r="J516" s="113"/>
      <c r="K516" s="80">
        <v>1.31</v>
      </c>
      <c r="L516" s="139">
        <v>0.8</v>
      </c>
      <c r="M516" s="80" t="s">
        <v>1784</v>
      </c>
    </row>
    <row r="517" spans="1:13" ht="15" customHeight="1">
      <c r="A517" s="76" t="s">
        <v>946</v>
      </c>
      <c r="B517" s="117" t="s">
        <v>219</v>
      </c>
      <c r="C517" s="111"/>
      <c r="D517" s="146">
        <v>1.2031000000000001</v>
      </c>
      <c r="E517" s="144">
        <v>3.98</v>
      </c>
      <c r="F517" s="137">
        <f t="shared" si="7"/>
        <v>0</v>
      </c>
      <c r="G517" s="115">
        <v>46972.08</v>
      </c>
      <c r="H517" s="113"/>
      <c r="I517" s="80" t="s">
        <v>1845</v>
      </c>
      <c r="J517" s="113"/>
      <c r="K517" s="80">
        <v>1.31</v>
      </c>
      <c r="L517" s="139">
        <v>0.8</v>
      </c>
      <c r="M517" s="80" t="s">
        <v>1784</v>
      </c>
    </row>
    <row r="518" spans="1:13" ht="15" customHeight="1">
      <c r="A518" s="76" t="s">
        <v>947</v>
      </c>
      <c r="B518" s="117" t="s">
        <v>219</v>
      </c>
      <c r="C518" s="111"/>
      <c r="D518" s="146">
        <v>2.1566999999999998</v>
      </c>
      <c r="E518" s="144">
        <v>5.88</v>
      </c>
      <c r="F518" s="137">
        <f t="shared" si="7"/>
        <v>0</v>
      </c>
      <c r="G518" s="115">
        <v>82828.479999999996</v>
      </c>
      <c r="H518" s="113"/>
      <c r="I518" s="80" t="s">
        <v>1845</v>
      </c>
      <c r="J518" s="113"/>
      <c r="K518" s="80">
        <v>1.31</v>
      </c>
      <c r="L518" s="139">
        <v>0.8</v>
      </c>
      <c r="M518" s="80" t="s">
        <v>1784</v>
      </c>
    </row>
    <row r="519" spans="1:13" s="74" customFormat="1" ht="15" customHeight="1">
      <c r="A519" s="76" t="s">
        <v>948</v>
      </c>
      <c r="B519" s="117" t="s">
        <v>89</v>
      </c>
      <c r="C519" s="111"/>
      <c r="D519" s="146">
        <v>0.3972</v>
      </c>
      <c r="E519" s="144">
        <v>1.5</v>
      </c>
      <c r="F519" s="137">
        <f t="shared" ref="F519:F582" si="8">IF(I519="Mental Health and Substance Abuse",ROUND(E519,0),0)</f>
        <v>0</v>
      </c>
      <c r="G519" s="115">
        <v>30000</v>
      </c>
      <c r="H519" s="113"/>
      <c r="I519" s="80" t="s">
        <v>1845</v>
      </c>
      <c r="J519" s="113"/>
      <c r="K519" s="80">
        <v>1.31</v>
      </c>
      <c r="L519" s="139">
        <v>0.8</v>
      </c>
      <c r="M519" s="80" t="s">
        <v>1784</v>
      </c>
    </row>
    <row r="520" spans="1:13" ht="15" customHeight="1">
      <c r="A520" s="76" t="s">
        <v>949</v>
      </c>
      <c r="B520" s="117" t="s">
        <v>89</v>
      </c>
      <c r="C520" s="111"/>
      <c r="D520" s="146">
        <v>0.60640000000000005</v>
      </c>
      <c r="E520" s="144">
        <v>2.09</v>
      </c>
      <c r="F520" s="137">
        <f t="shared" si="8"/>
        <v>0</v>
      </c>
      <c r="G520" s="115">
        <v>30000</v>
      </c>
      <c r="H520" s="113"/>
      <c r="I520" s="80" t="s">
        <v>1845</v>
      </c>
      <c r="J520" s="113"/>
      <c r="K520" s="80">
        <v>1.31</v>
      </c>
      <c r="L520" s="139">
        <v>0.8</v>
      </c>
      <c r="M520" s="80" t="s">
        <v>1784</v>
      </c>
    </row>
    <row r="521" spans="1:13" ht="15" customHeight="1">
      <c r="A521" s="76" t="s">
        <v>950</v>
      </c>
      <c r="B521" s="117" t="s">
        <v>89</v>
      </c>
      <c r="C521" s="111"/>
      <c r="D521" s="146">
        <v>0.98609999999999998</v>
      </c>
      <c r="E521" s="144">
        <v>3.06</v>
      </c>
      <c r="F521" s="137">
        <f t="shared" si="8"/>
        <v>0</v>
      </c>
      <c r="G521" s="115">
        <v>36785.61</v>
      </c>
      <c r="H521" s="113"/>
      <c r="I521" s="80" t="s">
        <v>1845</v>
      </c>
      <c r="J521" s="113"/>
      <c r="K521" s="80">
        <v>1.31</v>
      </c>
      <c r="L521" s="139">
        <v>0.8</v>
      </c>
      <c r="M521" s="80" t="s">
        <v>1784</v>
      </c>
    </row>
    <row r="522" spans="1:13" ht="15" customHeight="1">
      <c r="A522" s="76" t="s">
        <v>951</v>
      </c>
      <c r="B522" s="117" t="s">
        <v>89</v>
      </c>
      <c r="C522" s="111"/>
      <c r="D522" s="146">
        <v>1.5183</v>
      </c>
      <c r="E522" s="144">
        <v>4.9400000000000004</v>
      </c>
      <c r="F522" s="137">
        <f t="shared" si="8"/>
        <v>0</v>
      </c>
      <c r="G522" s="115">
        <v>36785.61</v>
      </c>
      <c r="H522" s="113"/>
      <c r="I522" s="80" t="s">
        <v>1845</v>
      </c>
      <c r="J522" s="113"/>
      <c r="K522" s="80">
        <v>1.31</v>
      </c>
      <c r="L522" s="139">
        <v>0.8</v>
      </c>
      <c r="M522" s="80" t="s">
        <v>1784</v>
      </c>
    </row>
    <row r="523" spans="1:13" s="74" customFormat="1" ht="15" customHeight="1">
      <c r="A523" s="76" t="s">
        <v>952</v>
      </c>
      <c r="B523" s="117" t="s">
        <v>220</v>
      </c>
      <c r="C523" s="111"/>
      <c r="D523" s="146">
        <v>0.752</v>
      </c>
      <c r="E523" s="144">
        <v>2.78</v>
      </c>
      <c r="F523" s="137">
        <f t="shared" si="8"/>
        <v>0</v>
      </c>
      <c r="G523" s="115">
        <v>30000</v>
      </c>
      <c r="H523" s="113"/>
      <c r="I523" s="80" t="s">
        <v>1845</v>
      </c>
      <c r="J523" s="113"/>
      <c r="K523" s="80">
        <v>1.31</v>
      </c>
      <c r="L523" s="139">
        <v>0.8</v>
      </c>
      <c r="M523" s="80" t="s">
        <v>1784</v>
      </c>
    </row>
    <row r="524" spans="1:13" ht="15" customHeight="1">
      <c r="A524" s="76" t="s">
        <v>953</v>
      </c>
      <c r="B524" s="117" t="s">
        <v>220</v>
      </c>
      <c r="C524" s="111"/>
      <c r="D524" s="146">
        <v>0.83640000000000003</v>
      </c>
      <c r="E524" s="144">
        <v>3.31</v>
      </c>
      <c r="F524" s="137">
        <f t="shared" si="8"/>
        <v>0</v>
      </c>
      <c r="G524" s="115">
        <v>30000</v>
      </c>
      <c r="H524" s="113"/>
      <c r="I524" s="80" t="s">
        <v>1845</v>
      </c>
      <c r="J524" s="113"/>
      <c r="K524" s="80">
        <v>1.31</v>
      </c>
      <c r="L524" s="139">
        <v>0.8</v>
      </c>
      <c r="M524" s="80" t="s">
        <v>1784</v>
      </c>
    </row>
    <row r="525" spans="1:13" ht="15" customHeight="1">
      <c r="A525" s="76" t="s">
        <v>954</v>
      </c>
      <c r="B525" s="117" t="s">
        <v>220</v>
      </c>
      <c r="C525" s="111"/>
      <c r="D525" s="146">
        <v>1.1679999999999999</v>
      </c>
      <c r="E525" s="144">
        <v>3.9</v>
      </c>
      <c r="F525" s="137">
        <f t="shared" si="8"/>
        <v>0</v>
      </c>
      <c r="G525" s="115">
        <v>40196.69</v>
      </c>
      <c r="H525" s="113"/>
      <c r="I525" s="80" t="s">
        <v>1845</v>
      </c>
      <c r="J525" s="113"/>
      <c r="K525" s="80">
        <v>1.31</v>
      </c>
      <c r="L525" s="139">
        <v>0.8</v>
      </c>
      <c r="M525" s="80" t="s">
        <v>1784</v>
      </c>
    </row>
    <row r="526" spans="1:13" ht="15" customHeight="1">
      <c r="A526" s="76" t="s">
        <v>955</v>
      </c>
      <c r="B526" s="117" t="s">
        <v>220</v>
      </c>
      <c r="C526" s="111"/>
      <c r="D526" s="146">
        <v>2.7791999999999999</v>
      </c>
      <c r="E526" s="144">
        <v>7.86</v>
      </c>
      <c r="F526" s="137">
        <f t="shared" si="8"/>
        <v>0</v>
      </c>
      <c r="G526" s="115">
        <v>78702.19</v>
      </c>
      <c r="H526" s="113"/>
      <c r="I526" s="80" t="s">
        <v>1845</v>
      </c>
      <c r="J526" s="113"/>
      <c r="K526" s="80">
        <v>1.31</v>
      </c>
      <c r="L526" s="139">
        <v>0.8</v>
      </c>
      <c r="M526" s="80" t="s">
        <v>1784</v>
      </c>
    </row>
    <row r="527" spans="1:13" s="74" customFormat="1" ht="15" customHeight="1">
      <c r="A527" s="76" t="s">
        <v>956</v>
      </c>
      <c r="B527" s="117" t="s">
        <v>221</v>
      </c>
      <c r="C527" s="111"/>
      <c r="D527" s="146">
        <v>0.53349999999999997</v>
      </c>
      <c r="E527" s="144">
        <v>1.78</v>
      </c>
      <c r="F527" s="137">
        <f t="shared" si="8"/>
        <v>0</v>
      </c>
      <c r="G527" s="115">
        <v>30000</v>
      </c>
      <c r="H527" s="113"/>
      <c r="I527" s="80" t="s">
        <v>1845</v>
      </c>
      <c r="J527" s="113"/>
      <c r="K527" s="80">
        <v>1.31</v>
      </c>
      <c r="L527" s="139">
        <v>0.8</v>
      </c>
      <c r="M527" s="80" t="s">
        <v>1784</v>
      </c>
    </row>
    <row r="528" spans="1:13" ht="15" customHeight="1">
      <c r="A528" s="76" t="s">
        <v>957</v>
      </c>
      <c r="B528" s="117" t="s">
        <v>221</v>
      </c>
      <c r="C528" s="111"/>
      <c r="D528" s="146">
        <v>0.86599999999999999</v>
      </c>
      <c r="E528" s="144">
        <v>2.61</v>
      </c>
      <c r="F528" s="137">
        <f t="shared" si="8"/>
        <v>0</v>
      </c>
      <c r="G528" s="115">
        <v>30000</v>
      </c>
      <c r="H528" s="113"/>
      <c r="I528" s="80" t="s">
        <v>1845</v>
      </c>
      <c r="J528" s="113"/>
      <c r="K528" s="80">
        <v>1.31</v>
      </c>
      <c r="L528" s="139">
        <v>0.8</v>
      </c>
      <c r="M528" s="80" t="s">
        <v>1784</v>
      </c>
    </row>
    <row r="529" spans="1:13" ht="15" customHeight="1">
      <c r="A529" s="76" t="s">
        <v>958</v>
      </c>
      <c r="B529" s="117" t="s">
        <v>221</v>
      </c>
      <c r="C529" s="111"/>
      <c r="D529" s="146">
        <v>1.3237000000000001</v>
      </c>
      <c r="E529" s="144">
        <v>4.38</v>
      </c>
      <c r="F529" s="137">
        <f t="shared" si="8"/>
        <v>0</v>
      </c>
      <c r="G529" s="115">
        <v>31969.02</v>
      </c>
      <c r="H529" s="113"/>
      <c r="I529" s="80" t="s">
        <v>1845</v>
      </c>
      <c r="J529" s="113"/>
      <c r="K529" s="80">
        <v>1.31</v>
      </c>
      <c r="L529" s="139">
        <v>0.8</v>
      </c>
      <c r="M529" s="80" t="s">
        <v>1784</v>
      </c>
    </row>
    <row r="530" spans="1:13" ht="15" customHeight="1">
      <c r="A530" s="76" t="s">
        <v>959</v>
      </c>
      <c r="B530" s="117" t="s">
        <v>221</v>
      </c>
      <c r="C530" s="111"/>
      <c r="D530" s="146">
        <v>2.4580000000000002</v>
      </c>
      <c r="E530" s="144">
        <v>5.84</v>
      </c>
      <c r="F530" s="137">
        <f t="shared" si="8"/>
        <v>0</v>
      </c>
      <c r="G530" s="115">
        <v>69743.98</v>
      </c>
      <c r="H530" s="113"/>
      <c r="I530" s="80" t="s">
        <v>1845</v>
      </c>
      <c r="J530" s="113"/>
      <c r="K530" s="80">
        <v>1.31</v>
      </c>
      <c r="L530" s="139">
        <v>0.8</v>
      </c>
      <c r="M530" s="80" t="s">
        <v>1784</v>
      </c>
    </row>
    <row r="531" spans="1:13" s="74" customFormat="1" ht="15" customHeight="1">
      <c r="A531" s="76" t="s">
        <v>960</v>
      </c>
      <c r="B531" s="117" t="s">
        <v>90</v>
      </c>
      <c r="C531" s="111"/>
      <c r="D531" s="146">
        <v>0.62009999999999998</v>
      </c>
      <c r="E531" s="144">
        <v>2</v>
      </c>
      <c r="F531" s="137">
        <f t="shared" si="8"/>
        <v>0</v>
      </c>
      <c r="G531" s="115">
        <v>30000</v>
      </c>
      <c r="H531" s="113"/>
      <c r="I531" s="80" t="s">
        <v>1845</v>
      </c>
      <c r="J531" s="113"/>
      <c r="K531" s="80">
        <v>1.31</v>
      </c>
      <c r="L531" s="139">
        <v>0.8</v>
      </c>
      <c r="M531" s="80" t="s">
        <v>1784</v>
      </c>
    </row>
    <row r="532" spans="1:13" ht="15" customHeight="1">
      <c r="A532" s="76" t="s">
        <v>961</v>
      </c>
      <c r="B532" s="117" t="s">
        <v>90</v>
      </c>
      <c r="C532" s="111"/>
      <c r="D532" s="146">
        <v>0.80659999999999998</v>
      </c>
      <c r="E532" s="144">
        <v>2.66</v>
      </c>
      <c r="F532" s="137">
        <f t="shared" si="8"/>
        <v>0</v>
      </c>
      <c r="G532" s="115">
        <v>30000</v>
      </c>
      <c r="H532" s="113"/>
      <c r="I532" s="80" t="s">
        <v>1845</v>
      </c>
      <c r="J532" s="113"/>
      <c r="K532" s="80">
        <v>1.31</v>
      </c>
      <c r="L532" s="139">
        <v>0.8</v>
      </c>
      <c r="M532" s="80" t="s">
        <v>1784</v>
      </c>
    </row>
    <row r="533" spans="1:13" ht="15" customHeight="1">
      <c r="A533" s="76" t="s">
        <v>962</v>
      </c>
      <c r="B533" s="117" t="s">
        <v>90</v>
      </c>
      <c r="C533" s="111"/>
      <c r="D533" s="146">
        <v>1.4577</v>
      </c>
      <c r="E533" s="144">
        <v>4.49</v>
      </c>
      <c r="F533" s="137">
        <f t="shared" si="8"/>
        <v>0</v>
      </c>
      <c r="G533" s="115">
        <v>55096.92</v>
      </c>
      <c r="H533" s="113"/>
      <c r="I533" s="80" t="s">
        <v>1845</v>
      </c>
      <c r="J533" s="113"/>
      <c r="K533" s="80">
        <v>1.31</v>
      </c>
      <c r="L533" s="139">
        <v>0.8</v>
      </c>
      <c r="M533" s="80" t="s">
        <v>1784</v>
      </c>
    </row>
    <row r="534" spans="1:13" ht="15" customHeight="1">
      <c r="A534" s="76" t="s">
        <v>963</v>
      </c>
      <c r="B534" s="117" t="s">
        <v>90</v>
      </c>
      <c r="C534" s="111"/>
      <c r="D534" s="146">
        <v>2.1606999999999998</v>
      </c>
      <c r="E534" s="144">
        <v>5.53</v>
      </c>
      <c r="F534" s="137">
        <f t="shared" si="8"/>
        <v>0</v>
      </c>
      <c r="G534" s="115">
        <v>65802.880000000005</v>
      </c>
      <c r="H534" s="113"/>
      <c r="I534" s="80" t="s">
        <v>1845</v>
      </c>
      <c r="J534" s="113"/>
      <c r="K534" s="80">
        <v>1.31</v>
      </c>
      <c r="L534" s="139">
        <v>0.8</v>
      </c>
      <c r="M534" s="80" t="s">
        <v>1784</v>
      </c>
    </row>
    <row r="535" spans="1:13" s="74" customFormat="1" ht="15" customHeight="1">
      <c r="A535" s="76" t="s">
        <v>964</v>
      </c>
      <c r="B535" s="117" t="s">
        <v>222</v>
      </c>
      <c r="C535" s="111"/>
      <c r="D535" s="146">
        <v>2.4260999999999999</v>
      </c>
      <c r="E535" s="144">
        <v>2.78</v>
      </c>
      <c r="F535" s="137">
        <f t="shared" si="8"/>
        <v>0</v>
      </c>
      <c r="G535" s="115">
        <v>47562.28</v>
      </c>
      <c r="H535" s="113"/>
      <c r="I535" s="80" t="s">
        <v>385</v>
      </c>
      <c r="J535" s="113"/>
      <c r="K535" s="151">
        <v>1</v>
      </c>
      <c r="L535" s="139">
        <v>0.8</v>
      </c>
      <c r="M535" s="80" t="s">
        <v>1784</v>
      </c>
    </row>
    <row r="536" spans="1:13" ht="15" customHeight="1">
      <c r="A536" s="76" t="s">
        <v>965</v>
      </c>
      <c r="B536" s="117" t="s">
        <v>222</v>
      </c>
      <c r="C536" s="111"/>
      <c r="D536" s="146">
        <v>2.6246</v>
      </c>
      <c r="E536" s="144">
        <v>4.97</v>
      </c>
      <c r="F536" s="137">
        <f t="shared" si="8"/>
        <v>0</v>
      </c>
      <c r="G536" s="115">
        <v>50675.88</v>
      </c>
      <c r="H536" s="113"/>
      <c r="I536" s="80" t="s">
        <v>385</v>
      </c>
      <c r="J536" s="113"/>
      <c r="K536" s="151">
        <v>1</v>
      </c>
      <c r="L536" s="139">
        <v>0.8</v>
      </c>
      <c r="M536" s="80" t="s">
        <v>1784</v>
      </c>
    </row>
    <row r="537" spans="1:13" ht="15" customHeight="1">
      <c r="A537" s="76" t="s">
        <v>966</v>
      </c>
      <c r="B537" s="117" t="s">
        <v>222</v>
      </c>
      <c r="C537" s="111"/>
      <c r="D537" s="146">
        <v>4.6344000000000003</v>
      </c>
      <c r="E537" s="144">
        <v>7.65</v>
      </c>
      <c r="F537" s="137">
        <f t="shared" si="8"/>
        <v>0</v>
      </c>
      <c r="G537" s="115">
        <v>101857.31</v>
      </c>
      <c r="H537" s="113"/>
      <c r="I537" s="80" t="s">
        <v>385</v>
      </c>
      <c r="J537" s="113"/>
      <c r="K537" s="151">
        <v>1</v>
      </c>
      <c r="L537" s="139">
        <v>0.8</v>
      </c>
      <c r="M537" s="80" t="s">
        <v>1784</v>
      </c>
    </row>
    <row r="538" spans="1:13" ht="15" customHeight="1">
      <c r="A538" s="76" t="s">
        <v>967</v>
      </c>
      <c r="B538" s="117" t="s">
        <v>222</v>
      </c>
      <c r="C538" s="111"/>
      <c r="D538" s="146">
        <v>8.2783999999999995</v>
      </c>
      <c r="E538" s="144">
        <v>11.72</v>
      </c>
      <c r="F538" s="137">
        <f t="shared" si="8"/>
        <v>0</v>
      </c>
      <c r="G538" s="115">
        <v>200711.81</v>
      </c>
      <c r="H538" s="113"/>
      <c r="I538" s="80" t="s">
        <v>385</v>
      </c>
      <c r="J538" s="113"/>
      <c r="K538" s="151">
        <v>1</v>
      </c>
      <c r="L538" s="139">
        <v>0.8</v>
      </c>
      <c r="M538" s="80" t="s">
        <v>1784</v>
      </c>
    </row>
    <row r="539" spans="1:13" s="74" customFormat="1" ht="15" customHeight="1">
      <c r="A539" s="76" t="s">
        <v>968</v>
      </c>
      <c r="B539" s="117" t="s">
        <v>91</v>
      </c>
      <c r="C539" s="111"/>
      <c r="D539" s="146">
        <v>2.1859999999999999</v>
      </c>
      <c r="E539" s="144">
        <v>4.03</v>
      </c>
      <c r="F539" s="137">
        <f t="shared" si="8"/>
        <v>0</v>
      </c>
      <c r="G539" s="115">
        <v>48655.15</v>
      </c>
      <c r="H539" s="113"/>
      <c r="I539" s="80" t="s">
        <v>385</v>
      </c>
      <c r="J539" s="113"/>
      <c r="K539" s="151">
        <v>1</v>
      </c>
      <c r="L539" s="139">
        <v>0.8</v>
      </c>
      <c r="M539" s="80" t="s">
        <v>1784</v>
      </c>
    </row>
    <row r="540" spans="1:13" ht="15" customHeight="1">
      <c r="A540" s="76" t="s">
        <v>969</v>
      </c>
      <c r="B540" s="117" t="s">
        <v>91</v>
      </c>
      <c r="C540" s="111"/>
      <c r="D540" s="146">
        <v>2.7338</v>
      </c>
      <c r="E540" s="144">
        <v>5.05</v>
      </c>
      <c r="F540" s="137">
        <f t="shared" si="8"/>
        <v>0</v>
      </c>
      <c r="G540" s="115">
        <v>66440.490000000005</v>
      </c>
      <c r="H540" s="113"/>
      <c r="I540" s="80" t="s">
        <v>385</v>
      </c>
      <c r="J540" s="113"/>
      <c r="K540" s="151">
        <v>1</v>
      </c>
      <c r="L540" s="139">
        <v>0.8</v>
      </c>
      <c r="M540" s="80" t="s">
        <v>1784</v>
      </c>
    </row>
    <row r="541" spans="1:13" ht="15" customHeight="1">
      <c r="A541" s="76" t="s">
        <v>970</v>
      </c>
      <c r="B541" s="117" t="s">
        <v>91</v>
      </c>
      <c r="C541" s="111"/>
      <c r="D541" s="146">
        <v>3.0247999999999999</v>
      </c>
      <c r="E541" s="144">
        <v>7.47</v>
      </c>
      <c r="F541" s="137">
        <f t="shared" si="8"/>
        <v>0</v>
      </c>
      <c r="G541" s="115">
        <v>66440.490000000005</v>
      </c>
      <c r="H541" s="113"/>
      <c r="I541" s="80" t="s">
        <v>385</v>
      </c>
      <c r="J541" s="113"/>
      <c r="K541" s="151">
        <v>1</v>
      </c>
      <c r="L541" s="139">
        <v>0.8</v>
      </c>
      <c r="M541" s="80" t="s">
        <v>1784</v>
      </c>
    </row>
    <row r="542" spans="1:13" ht="15" customHeight="1">
      <c r="A542" s="76" t="s">
        <v>971</v>
      </c>
      <c r="B542" s="117" t="s">
        <v>91</v>
      </c>
      <c r="C542" s="111"/>
      <c r="D542" s="146">
        <v>6.2252999999999998</v>
      </c>
      <c r="E542" s="144">
        <v>16.53</v>
      </c>
      <c r="F542" s="137">
        <f t="shared" si="8"/>
        <v>0</v>
      </c>
      <c r="G542" s="115">
        <v>138254.49</v>
      </c>
      <c r="H542" s="113"/>
      <c r="I542" s="80" t="s">
        <v>385</v>
      </c>
      <c r="J542" s="113"/>
      <c r="K542" s="151">
        <v>1</v>
      </c>
      <c r="L542" s="139">
        <v>0.8</v>
      </c>
      <c r="M542" s="80" t="s">
        <v>1784</v>
      </c>
    </row>
    <row r="543" spans="1:13" s="74" customFormat="1" ht="15" customHeight="1">
      <c r="A543" s="76" t="s">
        <v>972</v>
      </c>
      <c r="B543" s="117" t="s">
        <v>92</v>
      </c>
      <c r="C543" s="111"/>
      <c r="D543" s="146">
        <v>0.7732</v>
      </c>
      <c r="E543" s="144">
        <v>2.16</v>
      </c>
      <c r="F543" s="137">
        <f t="shared" si="8"/>
        <v>0</v>
      </c>
      <c r="G543" s="115">
        <v>30000</v>
      </c>
      <c r="H543" s="113"/>
      <c r="I543" s="80" t="s">
        <v>385</v>
      </c>
      <c r="J543" s="113"/>
      <c r="K543" s="151">
        <v>1</v>
      </c>
      <c r="L543" s="139">
        <v>0.8</v>
      </c>
      <c r="M543" s="80" t="s">
        <v>1784</v>
      </c>
    </row>
    <row r="544" spans="1:13" ht="15" customHeight="1">
      <c r="A544" s="76" t="s">
        <v>973</v>
      </c>
      <c r="B544" s="117" t="s">
        <v>92</v>
      </c>
      <c r="C544" s="111"/>
      <c r="D544" s="146">
        <v>1.0325</v>
      </c>
      <c r="E544" s="144">
        <v>3.1</v>
      </c>
      <c r="F544" s="137">
        <f t="shared" si="8"/>
        <v>0</v>
      </c>
      <c r="G544" s="115">
        <v>30000</v>
      </c>
      <c r="H544" s="113"/>
      <c r="I544" s="80" t="s">
        <v>385</v>
      </c>
      <c r="J544" s="113"/>
      <c r="K544" s="151">
        <v>1</v>
      </c>
      <c r="L544" s="139">
        <v>0.8</v>
      </c>
      <c r="M544" s="80" t="s">
        <v>1784</v>
      </c>
    </row>
    <row r="545" spans="1:13" ht="15" customHeight="1">
      <c r="A545" s="76" t="s">
        <v>974</v>
      </c>
      <c r="B545" s="117" t="s">
        <v>92</v>
      </c>
      <c r="C545" s="111"/>
      <c r="D545" s="146">
        <v>2.0623</v>
      </c>
      <c r="E545" s="144">
        <v>5.83</v>
      </c>
      <c r="F545" s="137">
        <f t="shared" si="8"/>
        <v>0</v>
      </c>
      <c r="G545" s="115">
        <v>57505.39</v>
      </c>
      <c r="H545" s="113"/>
      <c r="I545" s="80" t="s">
        <v>385</v>
      </c>
      <c r="J545" s="113"/>
      <c r="K545" s="151">
        <v>1</v>
      </c>
      <c r="L545" s="139">
        <v>0.8</v>
      </c>
      <c r="M545" s="80" t="s">
        <v>1784</v>
      </c>
    </row>
    <row r="546" spans="1:13" ht="15" customHeight="1">
      <c r="A546" s="76" t="s">
        <v>975</v>
      </c>
      <c r="B546" s="117" t="s">
        <v>92</v>
      </c>
      <c r="C546" s="111"/>
      <c r="D546" s="146">
        <v>3.4567000000000001</v>
      </c>
      <c r="E546" s="144">
        <v>7.17</v>
      </c>
      <c r="F546" s="137">
        <f t="shared" si="8"/>
        <v>0</v>
      </c>
      <c r="G546" s="115">
        <v>94563.59</v>
      </c>
      <c r="H546" s="113"/>
      <c r="I546" s="80" t="s">
        <v>385</v>
      </c>
      <c r="J546" s="113"/>
      <c r="K546" s="151">
        <v>1</v>
      </c>
      <c r="L546" s="139">
        <v>0.8</v>
      </c>
      <c r="M546" s="80" t="s">
        <v>1784</v>
      </c>
    </row>
    <row r="547" spans="1:13" s="74" customFormat="1" ht="15" customHeight="1">
      <c r="A547" s="76" t="s">
        <v>976</v>
      </c>
      <c r="B547" s="117" t="s">
        <v>223</v>
      </c>
      <c r="C547" s="111"/>
      <c r="D547" s="146">
        <v>1.6074999999999999</v>
      </c>
      <c r="E547" s="144">
        <v>3.06</v>
      </c>
      <c r="F547" s="137">
        <f t="shared" si="8"/>
        <v>0</v>
      </c>
      <c r="G547" s="115">
        <v>30000</v>
      </c>
      <c r="H547" s="113"/>
      <c r="I547" s="80" t="s">
        <v>385</v>
      </c>
      <c r="J547" s="113"/>
      <c r="K547" s="151">
        <v>1</v>
      </c>
      <c r="L547" s="139">
        <v>0.8</v>
      </c>
      <c r="M547" s="80" t="s">
        <v>1784</v>
      </c>
    </row>
    <row r="548" spans="1:13" ht="15" customHeight="1">
      <c r="A548" s="76" t="s">
        <v>977</v>
      </c>
      <c r="B548" s="117" t="s">
        <v>223</v>
      </c>
      <c r="C548" s="111"/>
      <c r="D548" s="146">
        <v>2.0909</v>
      </c>
      <c r="E548" s="144">
        <v>3.56</v>
      </c>
      <c r="F548" s="137">
        <f t="shared" si="8"/>
        <v>0</v>
      </c>
      <c r="G548" s="115">
        <v>46471.83</v>
      </c>
      <c r="H548" s="113"/>
      <c r="I548" s="80" t="s">
        <v>385</v>
      </c>
      <c r="J548" s="113"/>
      <c r="K548" s="151">
        <v>1</v>
      </c>
      <c r="L548" s="139">
        <v>0.8</v>
      </c>
      <c r="M548" s="80" t="s">
        <v>1784</v>
      </c>
    </row>
    <row r="549" spans="1:13" ht="15" customHeight="1">
      <c r="A549" s="76" t="s">
        <v>978</v>
      </c>
      <c r="B549" s="117" t="s">
        <v>223</v>
      </c>
      <c r="C549" s="111"/>
      <c r="D549" s="146">
        <v>2.8088000000000002</v>
      </c>
      <c r="E549" s="144">
        <v>6.15</v>
      </c>
      <c r="F549" s="137">
        <f t="shared" si="8"/>
        <v>0</v>
      </c>
      <c r="G549" s="115">
        <v>67667.94</v>
      </c>
      <c r="H549" s="113"/>
      <c r="I549" s="80" t="s">
        <v>385</v>
      </c>
      <c r="J549" s="113"/>
      <c r="K549" s="151">
        <v>1</v>
      </c>
      <c r="L549" s="139">
        <v>0.8</v>
      </c>
      <c r="M549" s="80" t="s">
        <v>1784</v>
      </c>
    </row>
    <row r="550" spans="1:13" ht="15" customHeight="1">
      <c r="A550" s="76" t="s">
        <v>979</v>
      </c>
      <c r="B550" s="117" t="s">
        <v>223</v>
      </c>
      <c r="C550" s="111"/>
      <c r="D550" s="146">
        <v>6.3667999999999996</v>
      </c>
      <c r="E550" s="144">
        <v>11.72</v>
      </c>
      <c r="F550" s="137">
        <f t="shared" si="8"/>
        <v>0</v>
      </c>
      <c r="G550" s="115">
        <v>149955.29</v>
      </c>
      <c r="H550" s="113"/>
      <c r="I550" s="80" t="s">
        <v>385</v>
      </c>
      <c r="J550" s="113"/>
      <c r="K550" s="151">
        <v>1</v>
      </c>
      <c r="L550" s="139">
        <v>0.8</v>
      </c>
      <c r="M550" s="80" t="s">
        <v>1784</v>
      </c>
    </row>
    <row r="551" spans="1:13" s="74" customFormat="1" ht="15" customHeight="1">
      <c r="A551" s="76" t="s">
        <v>980</v>
      </c>
      <c r="B551" s="117" t="s">
        <v>224</v>
      </c>
      <c r="C551" s="111"/>
      <c r="D551" s="146">
        <v>0.58720000000000006</v>
      </c>
      <c r="E551" s="144">
        <v>2.4700000000000002</v>
      </c>
      <c r="F551" s="137">
        <f t="shared" si="8"/>
        <v>0</v>
      </c>
      <c r="G551" s="115">
        <v>30000</v>
      </c>
      <c r="H551" s="113"/>
      <c r="I551" s="80" t="s">
        <v>1845</v>
      </c>
      <c r="J551" s="113"/>
      <c r="K551" s="80">
        <v>1.31</v>
      </c>
      <c r="L551" s="139">
        <v>0.8</v>
      </c>
      <c r="M551" s="80" t="s">
        <v>1784</v>
      </c>
    </row>
    <row r="552" spans="1:13" ht="15" customHeight="1">
      <c r="A552" s="76" t="s">
        <v>981</v>
      </c>
      <c r="B552" s="117" t="s">
        <v>224</v>
      </c>
      <c r="C552" s="111"/>
      <c r="D552" s="146">
        <v>0.6875</v>
      </c>
      <c r="E552" s="144">
        <v>2.62</v>
      </c>
      <c r="F552" s="137">
        <f t="shared" si="8"/>
        <v>0</v>
      </c>
      <c r="G552" s="115">
        <v>30000</v>
      </c>
      <c r="H552" s="113"/>
      <c r="I552" s="80" t="s">
        <v>1845</v>
      </c>
      <c r="J552" s="113"/>
      <c r="K552" s="80">
        <v>1.31</v>
      </c>
      <c r="L552" s="139">
        <v>0.8</v>
      </c>
      <c r="M552" s="80" t="s">
        <v>1784</v>
      </c>
    </row>
    <row r="553" spans="1:13" ht="15" customHeight="1">
      <c r="A553" s="76" t="s">
        <v>982</v>
      </c>
      <c r="B553" s="117" t="s">
        <v>224</v>
      </c>
      <c r="C553" s="111"/>
      <c r="D553" s="146">
        <v>1.2799</v>
      </c>
      <c r="E553" s="144">
        <v>3.57</v>
      </c>
      <c r="F553" s="137">
        <f t="shared" si="8"/>
        <v>0</v>
      </c>
      <c r="G553" s="115">
        <v>48118.03</v>
      </c>
      <c r="H553" s="113"/>
      <c r="I553" s="80" t="s">
        <v>1845</v>
      </c>
      <c r="J553" s="113"/>
      <c r="K553" s="80">
        <v>1.31</v>
      </c>
      <c r="L553" s="139">
        <v>0.8</v>
      </c>
      <c r="M553" s="80" t="s">
        <v>1784</v>
      </c>
    </row>
    <row r="554" spans="1:13" ht="15" customHeight="1">
      <c r="A554" s="76" t="s">
        <v>983</v>
      </c>
      <c r="B554" s="117" t="s">
        <v>224</v>
      </c>
      <c r="C554" s="111"/>
      <c r="D554" s="146">
        <v>3.1699000000000002</v>
      </c>
      <c r="E554" s="144">
        <v>6.75</v>
      </c>
      <c r="F554" s="137">
        <f t="shared" si="8"/>
        <v>0</v>
      </c>
      <c r="G554" s="115">
        <v>98981.05</v>
      </c>
      <c r="H554" s="113"/>
      <c r="I554" s="80" t="s">
        <v>1845</v>
      </c>
      <c r="J554" s="113"/>
      <c r="K554" s="80">
        <v>1.31</v>
      </c>
      <c r="L554" s="139">
        <v>0.8</v>
      </c>
      <c r="M554" s="80" t="s">
        <v>1784</v>
      </c>
    </row>
    <row r="555" spans="1:13" s="74" customFormat="1" ht="15" customHeight="1">
      <c r="A555" s="76" t="s">
        <v>984</v>
      </c>
      <c r="B555" s="117" t="s">
        <v>93</v>
      </c>
      <c r="C555" s="111"/>
      <c r="D555" s="146">
        <v>0.51160000000000005</v>
      </c>
      <c r="E555" s="144">
        <v>2.33</v>
      </c>
      <c r="F555" s="137">
        <f t="shared" si="8"/>
        <v>0</v>
      </c>
      <c r="G555" s="115">
        <v>30000</v>
      </c>
      <c r="H555" s="113"/>
      <c r="I555" s="80" t="s">
        <v>1845</v>
      </c>
      <c r="J555" s="113"/>
      <c r="K555" s="80">
        <v>1.31</v>
      </c>
      <c r="L555" s="139">
        <v>0.8</v>
      </c>
      <c r="M555" s="80" t="s">
        <v>1784</v>
      </c>
    </row>
    <row r="556" spans="1:13" ht="15" customHeight="1">
      <c r="A556" s="76" t="s">
        <v>985</v>
      </c>
      <c r="B556" s="117" t="s">
        <v>93</v>
      </c>
      <c r="C556" s="111"/>
      <c r="D556" s="146">
        <v>0.78300000000000003</v>
      </c>
      <c r="E556" s="144">
        <v>3</v>
      </c>
      <c r="F556" s="137">
        <f t="shared" si="8"/>
        <v>0</v>
      </c>
      <c r="G556" s="115">
        <v>30000</v>
      </c>
      <c r="H556" s="113"/>
      <c r="I556" s="80" t="s">
        <v>1845</v>
      </c>
      <c r="J556" s="113"/>
      <c r="K556" s="80">
        <v>1.31</v>
      </c>
      <c r="L556" s="139">
        <v>0.8</v>
      </c>
      <c r="M556" s="80" t="s">
        <v>1784</v>
      </c>
    </row>
    <row r="557" spans="1:13" ht="15" customHeight="1">
      <c r="A557" s="76" t="s">
        <v>986</v>
      </c>
      <c r="B557" s="117" t="s">
        <v>93</v>
      </c>
      <c r="C557" s="111"/>
      <c r="D557" s="146">
        <v>1.3827</v>
      </c>
      <c r="E557" s="144">
        <v>4.5999999999999996</v>
      </c>
      <c r="F557" s="137">
        <f t="shared" si="8"/>
        <v>0</v>
      </c>
      <c r="G557" s="115">
        <v>36656.370000000003</v>
      </c>
      <c r="H557" s="113"/>
      <c r="I557" s="80" t="s">
        <v>1845</v>
      </c>
      <c r="J557" s="113"/>
      <c r="K557" s="80">
        <v>1.31</v>
      </c>
      <c r="L557" s="139">
        <v>0.8</v>
      </c>
      <c r="M557" s="80" t="s">
        <v>1784</v>
      </c>
    </row>
    <row r="558" spans="1:13" ht="15" customHeight="1">
      <c r="A558" s="76" t="s">
        <v>987</v>
      </c>
      <c r="B558" s="117" t="s">
        <v>93</v>
      </c>
      <c r="C558" s="111"/>
      <c r="D558" s="146">
        <v>3.0806</v>
      </c>
      <c r="E558" s="144">
        <v>7.84</v>
      </c>
      <c r="F558" s="137">
        <f t="shared" si="8"/>
        <v>0</v>
      </c>
      <c r="G558" s="115">
        <v>91114.67</v>
      </c>
      <c r="H558" s="113"/>
      <c r="I558" s="80" t="s">
        <v>1845</v>
      </c>
      <c r="J558" s="113"/>
      <c r="K558" s="80">
        <v>1.31</v>
      </c>
      <c r="L558" s="139">
        <v>0.8</v>
      </c>
      <c r="M558" s="80" t="s">
        <v>1784</v>
      </c>
    </row>
    <row r="559" spans="1:13" s="74" customFormat="1" ht="15" customHeight="1">
      <c r="A559" s="76" t="s">
        <v>988</v>
      </c>
      <c r="B559" s="117" t="s">
        <v>225</v>
      </c>
      <c r="C559" s="111"/>
      <c r="D559" s="146">
        <v>0.90390000000000004</v>
      </c>
      <c r="E559" s="144">
        <v>2.5099999999999998</v>
      </c>
      <c r="F559" s="137">
        <f t="shared" si="8"/>
        <v>0</v>
      </c>
      <c r="G559" s="115">
        <v>30000</v>
      </c>
      <c r="H559" s="113"/>
      <c r="I559" s="80" t="s">
        <v>389</v>
      </c>
      <c r="J559" s="113"/>
      <c r="K559" s="151">
        <v>1</v>
      </c>
      <c r="L559" s="139">
        <v>0.8</v>
      </c>
      <c r="M559" s="80" t="s">
        <v>1784</v>
      </c>
    </row>
    <row r="560" spans="1:13" ht="15" customHeight="1">
      <c r="A560" s="76" t="s">
        <v>989</v>
      </c>
      <c r="B560" s="117" t="s">
        <v>225</v>
      </c>
      <c r="C560" s="111"/>
      <c r="D560" s="146">
        <v>0.90390000000000004</v>
      </c>
      <c r="E560" s="144">
        <v>3.11</v>
      </c>
      <c r="F560" s="137">
        <f t="shared" si="8"/>
        <v>0</v>
      </c>
      <c r="G560" s="115">
        <v>30955.35</v>
      </c>
      <c r="H560" s="113"/>
      <c r="I560" s="80" t="s">
        <v>389</v>
      </c>
      <c r="J560" s="113"/>
      <c r="K560" s="151">
        <v>1</v>
      </c>
      <c r="L560" s="139">
        <v>0.8</v>
      </c>
      <c r="M560" s="80" t="s">
        <v>1784</v>
      </c>
    </row>
    <row r="561" spans="1:13" ht="15" customHeight="1">
      <c r="A561" s="76" t="s">
        <v>990</v>
      </c>
      <c r="B561" s="117" t="s">
        <v>225</v>
      </c>
      <c r="C561" s="111"/>
      <c r="D561" s="146">
        <v>1.6693</v>
      </c>
      <c r="E561" s="144">
        <v>6.39</v>
      </c>
      <c r="F561" s="137">
        <f t="shared" si="8"/>
        <v>0</v>
      </c>
      <c r="G561" s="115">
        <v>46625.25</v>
      </c>
      <c r="H561" s="113"/>
      <c r="I561" s="80" t="s">
        <v>389</v>
      </c>
      <c r="J561" s="113"/>
      <c r="K561" s="151">
        <v>1</v>
      </c>
      <c r="L561" s="139">
        <v>0.8</v>
      </c>
      <c r="M561" s="80" t="s">
        <v>1784</v>
      </c>
    </row>
    <row r="562" spans="1:13" ht="15" customHeight="1">
      <c r="A562" s="76" t="s">
        <v>991</v>
      </c>
      <c r="B562" s="117" t="s">
        <v>225</v>
      </c>
      <c r="C562" s="111"/>
      <c r="D562" s="146">
        <v>2.6528999999999998</v>
      </c>
      <c r="E562" s="144">
        <v>7.29</v>
      </c>
      <c r="F562" s="137">
        <f t="shared" si="8"/>
        <v>0</v>
      </c>
      <c r="G562" s="115">
        <v>66050.14</v>
      </c>
      <c r="H562" s="113"/>
      <c r="I562" s="80" t="s">
        <v>389</v>
      </c>
      <c r="J562" s="113"/>
      <c r="K562" s="151">
        <v>1</v>
      </c>
      <c r="L562" s="139">
        <v>0.8</v>
      </c>
      <c r="M562" s="80" t="s">
        <v>1784</v>
      </c>
    </row>
    <row r="563" spans="1:13" s="74" customFormat="1" ht="15" customHeight="1">
      <c r="A563" s="76" t="s">
        <v>992</v>
      </c>
      <c r="B563" s="117" t="s">
        <v>94</v>
      </c>
      <c r="C563" s="111"/>
      <c r="D563" s="146">
        <v>0.50180000000000002</v>
      </c>
      <c r="E563" s="144">
        <v>2.37</v>
      </c>
      <c r="F563" s="137">
        <f t="shared" si="8"/>
        <v>0</v>
      </c>
      <c r="G563" s="115">
        <v>30000</v>
      </c>
      <c r="H563" s="113"/>
      <c r="I563" s="80" t="s">
        <v>1845</v>
      </c>
      <c r="J563" s="113"/>
      <c r="K563" s="80">
        <v>1.31</v>
      </c>
      <c r="L563" s="139">
        <v>0.8</v>
      </c>
      <c r="M563" s="80" t="s">
        <v>1784</v>
      </c>
    </row>
    <row r="564" spans="1:13" ht="15" customHeight="1">
      <c r="A564" s="76" t="s">
        <v>993</v>
      </c>
      <c r="B564" s="117" t="s">
        <v>94</v>
      </c>
      <c r="C564" s="111"/>
      <c r="D564" s="146">
        <v>0.72799999999999998</v>
      </c>
      <c r="E564" s="144">
        <v>3.15</v>
      </c>
      <c r="F564" s="137">
        <f t="shared" si="8"/>
        <v>0</v>
      </c>
      <c r="G564" s="115">
        <v>30000</v>
      </c>
      <c r="H564" s="113"/>
      <c r="I564" s="80" t="s">
        <v>1845</v>
      </c>
      <c r="J564" s="113"/>
      <c r="K564" s="80">
        <v>1.31</v>
      </c>
      <c r="L564" s="139">
        <v>0.8</v>
      </c>
      <c r="M564" s="80" t="s">
        <v>1784</v>
      </c>
    </row>
    <row r="565" spans="1:13" ht="15" customHeight="1">
      <c r="A565" s="76" t="s">
        <v>994</v>
      </c>
      <c r="B565" s="117" t="s">
        <v>94</v>
      </c>
      <c r="C565" s="111"/>
      <c r="D565" s="146">
        <v>1.2394000000000001</v>
      </c>
      <c r="E565" s="144">
        <v>4.46</v>
      </c>
      <c r="F565" s="137">
        <f t="shared" si="8"/>
        <v>0</v>
      </c>
      <c r="G565" s="115">
        <v>35091.57</v>
      </c>
      <c r="H565" s="113"/>
      <c r="I565" s="80" t="s">
        <v>1845</v>
      </c>
      <c r="J565" s="113"/>
      <c r="K565" s="80">
        <v>1.31</v>
      </c>
      <c r="L565" s="139">
        <v>0.8</v>
      </c>
      <c r="M565" s="80" t="s">
        <v>1784</v>
      </c>
    </row>
    <row r="566" spans="1:13" ht="15" customHeight="1">
      <c r="A566" s="76" t="s">
        <v>995</v>
      </c>
      <c r="B566" s="117" t="s">
        <v>94</v>
      </c>
      <c r="C566" s="111"/>
      <c r="D566" s="146">
        <v>3.4878999999999998</v>
      </c>
      <c r="E566" s="144">
        <v>9.9499999999999993</v>
      </c>
      <c r="F566" s="137">
        <f t="shared" si="8"/>
        <v>0</v>
      </c>
      <c r="G566" s="115">
        <v>94022.64</v>
      </c>
      <c r="H566" s="113"/>
      <c r="I566" s="80" t="s">
        <v>1845</v>
      </c>
      <c r="J566" s="113"/>
      <c r="K566" s="80">
        <v>1.31</v>
      </c>
      <c r="L566" s="139">
        <v>0.8</v>
      </c>
      <c r="M566" s="80" t="s">
        <v>1784</v>
      </c>
    </row>
    <row r="567" spans="1:13" s="74" customFormat="1" ht="15" customHeight="1">
      <c r="A567" s="76" t="s">
        <v>996</v>
      </c>
      <c r="B567" s="117" t="s">
        <v>95</v>
      </c>
      <c r="C567" s="111"/>
      <c r="D567" s="146">
        <v>0.69340000000000002</v>
      </c>
      <c r="E567" s="144">
        <v>2.39</v>
      </c>
      <c r="F567" s="137">
        <f t="shared" si="8"/>
        <v>0</v>
      </c>
      <c r="G567" s="115">
        <v>30000</v>
      </c>
      <c r="H567" s="113"/>
      <c r="I567" s="80" t="s">
        <v>1845</v>
      </c>
      <c r="J567" s="113"/>
      <c r="K567" s="80">
        <v>1.31</v>
      </c>
      <c r="L567" s="139">
        <v>0.8</v>
      </c>
      <c r="M567" s="80" t="s">
        <v>1784</v>
      </c>
    </row>
    <row r="568" spans="1:13" ht="15" customHeight="1">
      <c r="A568" s="76" t="s">
        <v>997</v>
      </c>
      <c r="B568" s="117" t="s">
        <v>95</v>
      </c>
      <c r="C568" s="111"/>
      <c r="D568" s="146">
        <v>0.69340000000000002</v>
      </c>
      <c r="E568" s="144">
        <v>2.66</v>
      </c>
      <c r="F568" s="137">
        <f t="shared" si="8"/>
        <v>0</v>
      </c>
      <c r="G568" s="115">
        <v>30000</v>
      </c>
      <c r="H568" s="113"/>
      <c r="I568" s="80" t="s">
        <v>1845</v>
      </c>
      <c r="J568" s="113"/>
      <c r="K568" s="80">
        <v>1.31</v>
      </c>
      <c r="L568" s="139">
        <v>0.8</v>
      </c>
      <c r="M568" s="80" t="s">
        <v>1784</v>
      </c>
    </row>
    <row r="569" spans="1:13" ht="15" customHeight="1">
      <c r="A569" s="76" t="s">
        <v>998</v>
      </c>
      <c r="B569" s="117" t="s">
        <v>95</v>
      </c>
      <c r="C569" s="111"/>
      <c r="D569" s="146">
        <v>1.2142999999999999</v>
      </c>
      <c r="E569" s="144">
        <v>3.97</v>
      </c>
      <c r="F569" s="137">
        <f t="shared" si="8"/>
        <v>0</v>
      </c>
      <c r="G569" s="115">
        <v>37840.76</v>
      </c>
      <c r="H569" s="113"/>
      <c r="I569" s="80" t="s">
        <v>1845</v>
      </c>
      <c r="J569" s="113"/>
      <c r="K569" s="80">
        <v>1.31</v>
      </c>
      <c r="L569" s="139">
        <v>0.8</v>
      </c>
      <c r="M569" s="80" t="s">
        <v>1784</v>
      </c>
    </row>
    <row r="570" spans="1:13" ht="15" customHeight="1">
      <c r="A570" s="76" t="s">
        <v>999</v>
      </c>
      <c r="B570" s="117" t="s">
        <v>95</v>
      </c>
      <c r="C570" s="111"/>
      <c r="D570" s="146">
        <v>3.0916000000000001</v>
      </c>
      <c r="E570" s="144">
        <v>6.78</v>
      </c>
      <c r="F570" s="137">
        <f t="shared" si="8"/>
        <v>0</v>
      </c>
      <c r="G570" s="115">
        <v>104063.17</v>
      </c>
      <c r="H570" s="113"/>
      <c r="I570" s="80" t="s">
        <v>1845</v>
      </c>
      <c r="J570" s="113"/>
      <c r="K570" s="80">
        <v>1.31</v>
      </c>
      <c r="L570" s="139">
        <v>0.8</v>
      </c>
      <c r="M570" s="80" t="s">
        <v>1784</v>
      </c>
    </row>
    <row r="571" spans="1:13" s="74" customFormat="1" ht="15" customHeight="1">
      <c r="A571" s="76" t="s">
        <v>1000</v>
      </c>
      <c r="B571" s="117" t="s">
        <v>226</v>
      </c>
      <c r="C571" s="111"/>
      <c r="D571" s="146">
        <v>0.64970000000000006</v>
      </c>
      <c r="E571" s="144">
        <v>1.95</v>
      </c>
      <c r="F571" s="137">
        <f t="shared" si="8"/>
        <v>0</v>
      </c>
      <c r="G571" s="115">
        <v>30000</v>
      </c>
      <c r="H571" s="113"/>
      <c r="I571" s="80" t="s">
        <v>1845</v>
      </c>
      <c r="J571" s="113"/>
      <c r="K571" s="80">
        <v>1.31</v>
      </c>
      <c r="L571" s="139">
        <v>0.8</v>
      </c>
      <c r="M571" s="80" t="s">
        <v>1784</v>
      </c>
    </row>
    <row r="572" spans="1:13" ht="15" customHeight="1">
      <c r="A572" s="76" t="s">
        <v>1001</v>
      </c>
      <c r="B572" s="117" t="s">
        <v>226</v>
      </c>
      <c r="C572" s="111"/>
      <c r="D572" s="146">
        <v>0.90910000000000002</v>
      </c>
      <c r="E572" s="144">
        <v>2.72</v>
      </c>
      <c r="F572" s="137">
        <f t="shared" si="8"/>
        <v>0</v>
      </c>
      <c r="G572" s="115">
        <v>30000</v>
      </c>
      <c r="H572" s="113"/>
      <c r="I572" s="80" t="s">
        <v>1845</v>
      </c>
      <c r="J572" s="113"/>
      <c r="K572" s="80">
        <v>1.31</v>
      </c>
      <c r="L572" s="139">
        <v>0.8</v>
      </c>
      <c r="M572" s="80" t="s">
        <v>1784</v>
      </c>
    </row>
    <row r="573" spans="1:13" ht="15" customHeight="1">
      <c r="A573" s="76" t="s">
        <v>1002</v>
      </c>
      <c r="B573" s="117" t="s">
        <v>226</v>
      </c>
      <c r="C573" s="111"/>
      <c r="D573" s="146">
        <v>1.1507000000000001</v>
      </c>
      <c r="E573" s="144">
        <v>3.88</v>
      </c>
      <c r="F573" s="137">
        <f t="shared" si="8"/>
        <v>0</v>
      </c>
      <c r="G573" s="115">
        <v>32969.65</v>
      </c>
      <c r="H573" s="113"/>
      <c r="I573" s="80" t="s">
        <v>1845</v>
      </c>
      <c r="J573" s="113"/>
      <c r="K573" s="80">
        <v>1.31</v>
      </c>
      <c r="L573" s="139">
        <v>0.8</v>
      </c>
      <c r="M573" s="80" t="s">
        <v>1784</v>
      </c>
    </row>
    <row r="574" spans="1:13" ht="15" customHeight="1">
      <c r="A574" s="76" t="s">
        <v>1003</v>
      </c>
      <c r="B574" s="117" t="s">
        <v>226</v>
      </c>
      <c r="C574" s="111"/>
      <c r="D574" s="146">
        <v>2.4152</v>
      </c>
      <c r="E574" s="144">
        <v>6.53</v>
      </c>
      <c r="F574" s="137">
        <f t="shared" si="8"/>
        <v>0</v>
      </c>
      <c r="G574" s="115">
        <v>54148.6</v>
      </c>
      <c r="H574" s="113"/>
      <c r="I574" s="80" t="s">
        <v>1845</v>
      </c>
      <c r="J574" s="113"/>
      <c r="K574" s="80">
        <v>1.31</v>
      </c>
      <c r="L574" s="139">
        <v>0.8</v>
      </c>
      <c r="M574" s="80" t="s">
        <v>1784</v>
      </c>
    </row>
    <row r="575" spans="1:13" s="74" customFormat="1" ht="15" customHeight="1">
      <c r="A575" s="76" t="s">
        <v>1787</v>
      </c>
      <c r="B575" s="117" t="s">
        <v>1826</v>
      </c>
      <c r="C575" s="111"/>
      <c r="D575" s="146">
        <v>4.4153000000000002</v>
      </c>
      <c r="E575" s="144">
        <v>2.63</v>
      </c>
      <c r="F575" s="137">
        <f t="shared" si="8"/>
        <v>0</v>
      </c>
      <c r="G575" s="115">
        <v>87783.3</v>
      </c>
      <c r="H575" s="113"/>
      <c r="I575" s="80" t="s">
        <v>399</v>
      </c>
      <c r="J575" s="113"/>
      <c r="K575" s="151">
        <v>1</v>
      </c>
      <c r="L575" s="139">
        <v>0.8</v>
      </c>
      <c r="M575" s="80" t="s">
        <v>1784</v>
      </c>
    </row>
    <row r="576" spans="1:13" ht="15" customHeight="1">
      <c r="A576" s="76" t="s">
        <v>1788</v>
      </c>
      <c r="B576" s="117" t="s">
        <v>1826</v>
      </c>
      <c r="C576" s="111"/>
      <c r="D576" s="146">
        <v>5.3293999999999997</v>
      </c>
      <c r="E576" s="144">
        <v>4.01</v>
      </c>
      <c r="F576" s="137">
        <f t="shared" si="8"/>
        <v>0</v>
      </c>
      <c r="G576" s="115">
        <v>109593.49</v>
      </c>
      <c r="H576" s="113"/>
      <c r="I576" s="80" t="s">
        <v>399</v>
      </c>
      <c r="J576" s="113"/>
      <c r="K576" s="151">
        <v>1</v>
      </c>
      <c r="L576" s="139">
        <v>0.8</v>
      </c>
      <c r="M576" s="80" t="s">
        <v>1784</v>
      </c>
    </row>
    <row r="577" spans="1:13" ht="15" customHeight="1">
      <c r="A577" s="76" t="s">
        <v>1789</v>
      </c>
      <c r="B577" s="117" t="s">
        <v>1826</v>
      </c>
      <c r="C577" s="111"/>
      <c r="D577" s="146">
        <v>6.7164000000000001</v>
      </c>
      <c r="E577" s="144">
        <v>7.09</v>
      </c>
      <c r="F577" s="137">
        <f t="shared" si="8"/>
        <v>0</v>
      </c>
      <c r="G577" s="115">
        <v>127262.45</v>
      </c>
      <c r="H577" s="113"/>
      <c r="I577" s="80" t="s">
        <v>399</v>
      </c>
      <c r="J577" s="113"/>
      <c r="K577" s="151">
        <v>1</v>
      </c>
      <c r="L577" s="139">
        <v>0.8</v>
      </c>
      <c r="M577" s="80" t="s">
        <v>1784</v>
      </c>
    </row>
    <row r="578" spans="1:13" ht="15" customHeight="1">
      <c r="A578" s="76" t="s">
        <v>1790</v>
      </c>
      <c r="B578" s="117" t="s">
        <v>1826</v>
      </c>
      <c r="C578" s="111"/>
      <c r="D578" s="146">
        <v>10.0258</v>
      </c>
      <c r="E578" s="144">
        <v>12.95</v>
      </c>
      <c r="F578" s="137">
        <f t="shared" si="8"/>
        <v>0</v>
      </c>
      <c r="G578" s="115">
        <v>222372.3</v>
      </c>
      <c r="H578" s="113"/>
      <c r="I578" s="80" t="s">
        <v>399</v>
      </c>
      <c r="J578" s="113"/>
      <c r="K578" s="151">
        <v>1</v>
      </c>
      <c r="L578" s="139">
        <v>0.8</v>
      </c>
      <c r="M578" s="80" t="s">
        <v>1784</v>
      </c>
    </row>
    <row r="579" spans="1:13" s="74" customFormat="1" ht="15" customHeight="1">
      <c r="A579" s="76" t="s">
        <v>1791</v>
      </c>
      <c r="B579" s="117" t="s">
        <v>1827</v>
      </c>
      <c r="C579" s="111"/>
      <c r="D579" s="146">
        <v>2.1806000000000001</v>
      </c>
      <c r="E579" s="144">
        <v>1.82</v>
      </c>
      <c r="F579" s="137">
        <f t="shared" si="8"/>
        <v>0</v>
      </c>
      <c r="G579" s="115">
        <v>56349.68</v>
      </c>
      <c r="H579" s="113"/>
      <c r="I579" s="80" t="s">
        <v>399</v>
      </c>
      <c r="J579" s="113"/>
      <c r="K579" s="151">
        <v>1</v>
      </c>
      <c r="L579" s="139">
        <v>0.8</v>
      </c>
      <c r="M579" s="80" t="s">
        <v>1784</v>
      </c>
    </row>
    <row r="580" spans="1:13" ht="15" customHeight="1">
      <c r="A580" s="76" t="s">
        <v>1792</v>
      </c>
      <c r="B580" s="117" t="s">
        <v>1827</v>
      </c>
      <c r="C580" s="111"/>
      <c r="D580" s="146">
        <v>3.5194000000000001</v>
      </c>
      <c r="E580" s="144">
        <v>2.94</v>
      </c>
      <c r="F580" s="137">
        <f t="shared" si="8"/>
        <v>0</v>
      </c>
      <c r="G580" s="115">
        <v>66372.899999999994</v>
      </c>
      <c r="H580" s="113"/>
      <c r="I580" s="80" t="s">
        <v>399</v>
      </c>
      <c r="J580" s="113"/>
      <c r="K580" s="151">
        <v>1</v>
      </c>
      <c r="L580" s="139">
        <v>0.8</v>
      </c>
      <c r="M580" s="80" t="s">
        <v>1784</v>
      </c>
    </row>
    <row r="581" spans="1:13" ht="15" customHeight="1">
      <c r="A581" s="76" t="s">
        <v>1793</v>
      </c>
      <c r="B581" s="117" t="s">
        <v>1827</v>
      </c>
      <c r="C581" s="111"/>
      <c r="D581" s="146">
        <v>4.7191000000000001</v>
      </c>
      <c r="E581" s="144">
        <v>4.7</v>
      </c>
      <c r="F581" s="137">
        <f t="shared" si="8"/>
        <v>0</v>
      </c>
      <c r="G581" s="115">
        <v>91323.69</v>
      </c>
      <c r="H581" s="113"/>
      <c r="I581" s="80" t="s">
        <v>399</v>
      </c>
      <c r="J581" s="113"/>
      <c r="K581" s="151">
        <v>1</v>
      </c>
      <c r="L581" s="139">
        <v>0.8</v>
      </c>
      <c r="M581" s="80" t="s">
        <v>1784</v>
      </c>
    </row>
    <row r="582" spans="1:13" ht="15" customHeight="1">
      <c r="A582" s="76" t="s">
        <v>1794</v>
      </c>
      <c r="B582" s="117" t="s">
        <v>1827</v>
      </c>
      <c r="C582" s="111"/>
      <c r="D582" s="146">
        <v>7.5810000000000004</v>
      </c>
      <c r="E582" s="144">
        <v>10.95</v>
      </c>
      <c r="F582" s="137">
        <f t="shared" si="8"/>
        <v>0</v>
      </c>
      <c r="G582" s="115">
        <v>168258.91</v>
      </c>
      <c r="H582" s="113"/>
      <c r="I582" s="80" t="s">
        <v>399</v>
      </c>
      <c r="J582" s="113"/>
      <c r="K582" s="151">
        <v>1</v>
      </c>
      <c r="L582" s="139">
        <v>0.8</v>
      </c>
      <c r="M582" s="80" t="s">
        <v>1784</v>
      </c>
    </row>
    <row r="583" spans="1:13" s="74" customFormat="1" ht="15" customHeight="1">
      <c r="A583" s="76" t="s">
        <v>1004</v>
      </c>
      <c r="B583" s="117" t="s">
        <v>227</v>
      </c>
      <c r="C583" s="111"/>
      <c r="D583" s="146">
        <v>4.9672000000000001</v>
      </c>
      <c r="E583" s="144">
        <v>3.16</v>
      </c>
      <c r="F583" s="137">
        <f t="shared" ref="F583:F646" si="9">IF(I583="Mental Health and Substance Abuse",ROUND(E583,0),0)</f>
        <v>0</v>
      </c>
      <c r="G583" s="115">
        <v>100241.98</v>
      </c>
      <c r="H583" s="113"/>
      <c r="I583" s="80" t="s">
        <v>399</v>
      </c>
      <c r="J583" s="113"/>
      <c r="K583" s="151">
        <v>1</v>
      </c>
      <c r="L583" s="139">
        <v>0.8</v>
      </c>
      <c r="M583" s="80" t="s">
        <v>1784</v>
      </c>
    </row>
    <row r="584" spans="1:13" ht="15" customHeight="1">
      <c r="A584" s="76" t="s">
        <v>1005</v>
      </c>
      <c r="B584" s="117" t="s">
        <v>227</v>
      </c>
      <c r="C584" s="111"/>
      <c r="D584" s="146">
        <v>5.9288999999999996</v>
      </c>
      <c r="E584" s="144">
        <v>3.96</v>
      </c>
      <c r="F584" s="137">
        <f t="shared" si="9"/>
        <v>0</v>
      </c>
      <c r="G584" s="115">
        <v>121918.1</v>
      </c>
      <c r="H584" s="113"/>
      <c r="I584" s="80" t="s">
        <v>399</v>
      </c>
      <c r="J584" s="113"/>
      <c r="K584" s="151">
        <v>1</v>
      </c>
      <c r="L584" s="139">
        <v>0.8</v>
      </c>
      <c r="M584" s="80" t="s">
        <v>1784</v>
      </c>
    </row>
    <row r="585" spans="1:13" ht="15" customHeight="1">
      <c r="A585" s="76" t="s">
        <v>1006</v>
      </c>
      <c r="B585" s="117" t="s">
        <v>227</v>
      </c>
      <c r="C585" s="111"/>
      <c r="D585" s="146">
        <v>8.6499000000000006</v>
      </c>
      <c r="E585" s="144">
        <v>7.11</v>
      </c>
      <c r="F585" s="137">
        <f t="shared" si="9"/>
        <v>0</v>
      </c>
      <c r="G585" s="115">
        <v>202193.76</v>
      </c>
      <c r="H585" s="113"/>
      <c r="I585" s="80" t="s">
        <v>399</v>
      </c>
      <c r="J585" s="113"/>
      <c r="K585" s="151">
        <v>1</v>
      </c>
      <c r="L585" s="139">
        <v>0.8</v>
      </c>
      <c r="M585" s="80" t="s">
        <v>1784</v>
      </c>
    </row>
    <row r="586" spans="1:13" ht="15" customHeight="1">
      <c r="A586" s="76" t="s">
        <v>1007</v>
      </c>
      <c r="B586" s="117" t="s">
        <v>227</v>
      </c>
      <c r="C586" s="111"/>
      <c r="D586" s="146">
        <v>11.0246</v>
      </c>
      <c r="E586" s="144">
        <v>10.94</v>
      </c>
      <c r="F586" s="137">
        <f t="shared" si="9"/>
        <v>0</v>
      </c>
      <c r="G586" s="115">
        <v>216465.6</v>
      </c>
      <c r="H586" s="113"/>
      <c r="I586" s="80" t="s">
        <v>399</v>
      </c>
      <c r="J586" s="113"/>
      <c r="K586" s="151">
        <v>1</v>
      </c>
      <c r="L586" s="139">
        <v>0.8</v>
      </c>
      <c r="M586" s="80" t="s">
        <v>1784</v>
      </c>
    </row>
    <row r="587" spans="1:13" s="74" customFormat="1" ht="15" customHeight="1">
      <c r="A587" s="76" t="s">
        <v>1008</v>
      </c>
      <c r="B587" s="117" t="s">
        <v>228</v>
      </c>
      <c r="C587" s="111"/>
      <c r="D587" s="146">
        <v>1.9354</v>
      </c>
      <c r="E587" s="144">
        <v>2.16</v>
      </c>
      <c r="F587" s="137">
        <f t="shared" si="9"/>
        <v>0</v>
      </c>
      <c r="G587" s="115">
        <v>47401.09</v>
      </c>
      <c r="H587" s="113"/>
      <c r="I587" s="80" t="s">
        <v>399</v>
      </c>
      <c r="J587" s="113"/>
      <c r="K587" s="151">
        <v>1</v>
      </c>
      <c r="L587" s="139">
        <v>0.8</v>
      </c>
      <c r="M587" s="80" t="s">
        <v>1784</v>
      </c>
    </row>
    <row r="588" spans="1:13" ht="15" customHeight="1">
      <c r="A588" s="76" t="s">
        <v>1009</v>
      </c>
      <c r="B588" s="117" t="s">
        <v>228</v>
      </c>
      <c r="C588" s="111"/>
      <c r="D588" s="146">
        <v>3.0367000000000002</v>
      </c>
      <c r="E588" s="144">
        <v>4.83</v>
      </c>
      <c r="F588" s="137">
        <f t="shared" si="9"/>
        <v>0</v>
      </c>
      <c r="G588" s="115">
        <v>71601.899999999994</v>
      </c>
      <c r="H588" s="113"/>
      <c r="I588" s="80" t="s">
        <v>399</v>
      </c>
      <c r="J588" s="113"/>
      <c r="K588" s="151">
        <v>1</v>
      </c>
      <c r="L588" s="139">
        <v>0.8</v>
      </c>
      <c r="M588" s="80" t="s">
        <v>1784</v>
      </c>
    </row>
    <row r="589" spans="1:13" ht="15" customHeight="1">
      <c r="A589" s="76" t="s">
        <v>1010</v>
      </c>
      <c r="B589" s="117" t="s">
        <v>228</v>
      </c>
      <c r="C589" s="111"/>
      <c r="D589" s="146">
        <v>5.8357000000000001</v>
      </c>
      <c r="E589" s="144">
        <v>9.32</v>
      </c>
      <c r="F589" s="137">
        <f t="shared" si="9"/>
        <v>0</v>
      </c>
      <c r="G589" s="115">
        <v>108349.64</v>
      </c>
      <c r="H589" s="113"/>
      <c r="I589" s="80" t="s">
        <v>399</v>
      </c>
      <c r="J589" s="113"/>
      <c r="K589" s="151">
        <v>1</v>
      </c>
      <c r="L589" s="139">
        <v>0.8</v>
      </c>
      <c r="M589" s="80" t="s">
        <v>1784</v>
      </c>
    </row>
    <row r="590" spans="1:13" ht="15" customHeight="1">
      <c r="A590" s="76" t="s">
        <v>1011</v>
      </c>
      <c r="B590" s="117" t="s">
        <v>228</v>
      </c>
      <c r="C590" s="111"/>
      <c r="D590" s="146">
        <v>9.8675999999999995</v>
      </c>
      <c r="E590" s="144">
        <v>11.59</v>
      </c>
      <c r="F590" s="137">
        <f t="shared" si="9"/>
        <v>0</v>
      </c>
      <c r="G590" s="115">
        <v>197999.68</v>
      </c>
      <c r="H590" s="113"/>
      <c r="I590" s="80" t="s">
        <v>399</v>
      </c>
      <c r="J590" s="113"/>
      <c r="K590" s="151">
        <v>1</v>
      </c>
      <c r="L590" s="139">
        <v>0.8</v>
      </c>
      <c r="M590" s="80" t="s">
        <v>1784</v>
      </c>
    </row>
    <row r="591" spans="1:13" s="74" customFormat="1" ht="15" customHeight="1">
      <c r="A591" s="76" t="s">
        <v>1012</v>
      </c>
      <c r="B591" s="117" t="s">
        <v>96</v>
      </c>
      <c r="C591" s="111"/>
      <c r="D591" s="146">
        <v>1.0486</v>
      </c>
      <c r="E591" s="144">
        <v>3.9</v>
      </c>
      <c r="F591" s="137">
        <f t="shared" si="9"/>
        <v>0</v>
      </c>
      <c r="G591" s="115">
        <v>30000</v>
      </c>
      <c r="H591" s="113"/>
      <c r="I591" s="80" t="s">
        <v>399</v>
      </c>
      <c r="J591" s="113"/>
      <c r="K591" s="151">
        <v>1</v>
      </c>
      <c r="L591" s="139">
        <v>0.8</v>
      </c>
      <c r="M591" s="80" t="s">
        <v>1784</v>
      </c>
    </row>
    <row r="592" spans="1:13" ht="15" customHeight="1">
      <c r="A592" s="76" t="s">
        <v>1013</v>
      </c>
      <c r="B592" s="117" t="s">
        <v>96</v>
      </c>
      <c r="C592" s="111"/>
      <c r="D592" s="146">
        <v>1.8008999999999999</v>
      </c>
      <c r="E592" s="144">
        <v>7.03</v>
      </c>
      <c r="F592" s="137">
        <f t="shared" si="9"/>
        <v>0</v>
      </c>
      <c r="G592" s="115">
        <v>39380.19</v>
      </c>
      <c r="H592" s="113"/>
      <c r="I592" s="80" t="s">
        <v>399</v>
      </c>
      <c r="J592" s="113"/>
      <c r="K592" s="151">
        <v>1</v>
      </c>
      <c r="L592" s="139">
        <v>0.8</v>
      </c>
      <c r="M592" s="80" t="s">
        <v>1784</v>
      </c>
    </row>
    <row r="593" spans="1:13" ht="15" customHeight="1">
      <c r="A593" s="76" t="s">
        <v>1014</v>
      </c>
      <c r="B593" s="117" t="s">
        <v>96</v>
      </c>
      <c r="C593" s="111"/>
      <c r="D593" s="146">
        <v>2.6040000000000001</v>
      </c>
      <c r="E593" s="144">
        <v>9.0500000000000007</v>
      </c>
      <c r="F593" s="137">
        <f t="shared" si="9"/>
        <v>0</v>
      </c>
      <c r="G593" s="115">
        <v>65274.23</v>
      </c>
      <c r="H593" s="113"/>
      <c r="I593" s="80" t="s">
        <v>399</v>
      </c>
      <c r="J593" s="113"/>
      <c r="K593" s="151">
        <v>1</v>
      </c>
      <c r="L593" s="139">
        <v>0.8</v>
      </c>
      <c r="M593" s="80" t="s">
        <v>1784</v>
      </c>
    </row>
    <row r="594" spans="1:13" ht="15" customHeight="1">
      <c r="A594" s="76" t="s">
        <v>1015</v>
      </c>
      <c r="B594" s="117" t="s">
        <v>96</v>
      </c>
      <c r="C594" s="111"/>
      <c r="D594" s="146">
        <v>4.907</v>
      </c>
      <c r="E594" s="144">
        <v>12.09</v>
      </c>
      <c r="F594" s="137">
        <f t="shared" si="9"/>
        <v>0</v>
      </c>
      <c r="G594" s="115">
        <v>120835.15</v>
      </c>
      <c r="H594" s="113"/>
      <c r="I594" s="80" t="s">
        <v>399</v>
      </c>
      <c r="J594" s="113"/>
      <c r="K594" s="151">
        <v>1</v>
      </c>
      <c r="L594" s="139">
        <v>0.8</v>
      </c>
      <c r="M594" s="80" t="s">
        <v>1784</v>
      </c>
    </row>
    <row r="595" spans="1:13" s="74" customFormat="1" ht="15" customHeight="1">
      <c r="A595" s="76" t="s">
        <v>1016</v>
      </c>
      <c r="B595" s="117" t="s">
        <v>229</v>
      </c>
      <c r="C595" s="111"/>
      <c r="D595" s="146">
        <v>1.1639999999999999</v>
      </c>
      <c r="E595" s="144">
        <v>3.11</v>
      </c>
      <c r="F595" s="137">
        <f t="shared" si="9"/>
        <v>0</v>
      </c>
      <c r="G595" s="115">
        <v>30000</v>
      </c>
      <c r="H595" s="113"/>
      <c r="I595" s="80" t="s">
        <v>399</v>
      </c>
      <c r="J595" s="113"/>
      <c r="K595" s="151">
        <v>1</v>
      </c>
      <c r="L595" s="139">
        <v>0.8</v>
      </c>
      <c r="M595" s="80" t="s">
        <v>1784</v>
      </c>
    </row>
    <row r="596" spans="1:13" ht="15" customHeight="1">
      <c r="A596" s="76" t="s">
        <v>1017</v>
      </c>
      <c r="B596" s="117" t="s">
        <v>229</v>
      </c>
      <c r="C596" s="111"/>
      <c r="D596" s="146">
        <v>1.5867</v>
      </c>
      <c r="E596" s="144">
        <v>3.53</v>
      </c>
      <c r="F596" s="137">
        <f t="shared" si="9"/>
        <v>0</v>
      </c>
      <c r="G596" s="115">
        <v>36110.019999999997</v>
      </c>
      <c r="H596" s="113"/>
      <c r="I596" s="80" t="s">
        <v>399</v>
      </c>
      <c r="J596" s="113"/>
      <c r="K596" s="151">
        <v>1</v>
      </c>
      <c r="L596" s="139">
        <v>0.8</v>
      </c>
      <c r="M596" s="80" t="s">
        <v>1784</v>
      </c>
    </row>
    <row r="597" spans="1:13" ht="15" customHeight="1">
      <c r="A597" s="76" t="s">
        <v>1018</v>
      </c>
      <c r="B597" s="117" t="s">
        <v>229</v>
      </c>
      <c r="C597" s="111"/>
      <c r="D597" s="146">
        <v>2.5078</v>
      </c>
      <c r="E597" s="144">
        <v>5.55</v>
      </c>
      <c r="F597" s="137">
        <f t="shared" si="9"/>
        <v>0</v>
      </c>
      <c r="G597" s="115">
        <v>51889.77</v>
      </c>
      <c r="H597" s="113"/>
      <c r="I597" s="80" t="s">
        <v>399</v>
      </c>
      <c r="J597" s="113"/>
      <c r="K597" s="151">
        <v>1</v>
      </c>
      <c r="L597" s="139">
        <v>0.8</v>
      </c>
      <c r="M597" s="80" t="s">
        <v>1784</v>
      </c>
    </row>
    <row r="598" spans="1:13" ht="15" customHeight="1">
      <c r="A598" s="76" t="s">
        <v>1019</v>
      </c>
      <c r="B598" s="117" t="s">
        <v>229</v>
      </c>
      <c r="C598" s="111"/>
      <c r="D598" s="146">
        <v>4.2920999999999996</v>
      </c>
      <c r="E598" s="144">
        <v>7.98</v>
      </c>
      <c r="F598" s="137">
        <f t="shared" si="9"/>
        <v>0</v>
      </c>
      <c r="G598" s="115">
        <v>111023.18</v>
      </c>
      <c r="H598" s="113"/>
      <c r="I598" s="80" t="s">
        <v>399</v>
      </c>
      <c r="J598" s="113"/>
      <c r="K598" s="151">
        <v>1</v>
      </c>
      <c r="L598" s="139">
        <v>0.8</v>
      </c>
      <c r="M598" s="80" t="s">
        <v>1784</v>
      </c>
    </row>
    <row r="599" spans="1:13" s="74" customFormat="1" ht="15" customHeight="1">
      <c r="A599" s="76" t="s">
        <v>1020</v>
      </c>
      <c r="B599" s="117" t="s">
        <v>230</v>
      </c>
      <c r="C599" s="111"/>
      <c r="D599" s="146">
        <v>1.0336000000000001</v>
      </c>
      <c r="E599" s="144">
        <v>1.83</v>
      </c>
      <c r="F599" s="137">
        <f t="shared" si="9"/>
        <v>0</v>
      </c>
      <c r="G599" s="115">
        <v>30000</v>
      </c>
      <c r="H599" s="113"/>
      <c r="I599" s="80" t="s">
        <v>399</v>
      </c>
      <c r="J599" s="113"/>
      <c r="K599" s="151">
        <v>1</v>
      </c>
      <c r="L599" s="139">
        <v>0.8</v>
      </c>
      <c r="M599" s="80" t="s">
        <v>1784</v>
      </c>
    </row>
    <row r="600" spans="1:13" ht="15" customHeight="1">
      <c r="A600" s="76" t="s">
        <v>1021</v>
      </c>
      <c r="B600" s="117" t="s">
        <v>230</v>
      </c>
      <c r="C600" s="111"/>
      <c r="D600" s="146">
        <v>1.6220000000000001</v>
      </c>
      <c r="E600" s="144">
        <v>3.06</v>
      </c>
      <c r="F600" s="137">
        <f t="shared" si="9"/>
        <v>0</v>
      </c>
      <c r="G600" s="115">
        <v>37188.67</v>
      </c>
      <c r="H600" s="113"/>
      <c r="I600" s="80" t="s">
        <v>399</v>
      </c>
      <c r="J600" s="113"/>
      <c r="K600" s="151">
        <v>1</v>
      </c>
      <c r="L600" s="139">
        <v>0.8</v>
      </c>
      <c r="M600" s="80" t="s">
        <v>1784</v>
      </c>
    </row>
    <row r="601" spans="1:13" ht="15" customHeight="1">
      <c r="A601" s="76" t="s">
        <v>1022</v>
      </c>
      <c r="B601" s="117" t="s">
        <v>230</v>
      </c>
      <c r="C601" s="111"/>
      <c r="D601" s="146">
        <v>2.6678000000000002</v>
      </c>
      <c r="E601" s="144">
        <v>7.04</v>
      </c>
      <c r="F601" s="137">
        <f t="shared" si="9"/>
        <v>0</v>
      </c>
      <c r="G601" s="115">
        <v>66761.52</v>
      </c>
      <c r="H601" s="113"/>
      <c r="I601" s="80" t="s">
        <v>399</v>
      </c>
      <c r="J601" s="113"/>
      <c r="K601" s="151">
        <v>1</v>
      </c>
      <c r="L601" s="139">
        <v>0.8</v>
      </c>
      <c r="M601" s="80" t="s">
        <v>1784</v>
      </c>
    </row>
    <row r="602" spans="1:13" ht="15" customHeight="1">
      <c r="A602" s="76" t="s">
        <v>1023</v>
      </c>
      <c r="B602" s="117" t="s">
        <v>230</v>
      </c>
      <c r="C602" s="111"/>
      <c r="D602" s="146">
        <v>5.5395000000000003</v>
      </c>
      <c r="E602" s="144">
        <v>9.2899999999999991</v>
      </c>
      <c r="F602" s="137">
        <f t="shared" si="9"/>
        <v>0</v>
      </c>
      <c r="G602" s="115">
        <v>126066.54</v>
      </c>
      <c r="H602" s="113"/>
      <c r="I602" s="80" t="s">
        <v>399</v>
      </c>
      <c r="J602" s="113"/>
      <c r="K602" s="151">
        <v>1</v>
      </c>
      <c r="L602" s="139">
        <v>0.8</v>
      </c>
      <c r="M602" s="80" t="s">
        <v>1784</v>
      </c>
    </row>
    <row r="603" spans="1:13" s="74" customFormat="1" ht="15" customHeight="1">
      <c r="A603" s="76" t="s">
        <v>1024</v>
      </c>
      <c r="B603" s="117" t="s">
        <v>357</v>
      </c>
      <c r="C603" s="111"/>
      <c r="D603" s="146">
        <v>1.4297</v>
      </c>
      <c r="E603" s="144">
        <v>2.19</v>
      </c>
      <c r="F603" s="137">
        <f t="shared" si="9"/>
        <v>0</v>
      </c>
      <c r="G603" s="115">
        <v>30000</v>
      </c>
      <c r="H603" s="113"/>
      <c r="I603" s="80" t="s">
        <v>399</v>
      </c>
      <c r="J603" s="113"/>
      <c r="K603" s="151">
        <v>1</v>
      </c>
      <c r="L603" s="139">
        <v>0.8</v>
      </c>
      <c r="M603" s="80" t="s">
        <v>1784</v>
      </c>
    </row>
    <row r="604" spans="1:13" ht="15" customHeight="1">
      <c r="A604" s="76" t="s">
        <v>1025</v>
      </c>
      <c r="B604" s="117" t="s">
        <v>357</v>
      </c>
      <c r="C604" s="111"/>
      <c r="D604" s="146">
        <v>1.5978000000000001</v>
      </c>
      <c r="E604" s="144">
        <v>3.88</v>
      </c>
      <c r="F604" s="137">
        <f t="shared" si="9"/>
        <v>0</v>
      </c>
      <c r="G604" s="115">
        <v>32830.699999999997</v>
      </c>
      <c r="H604" s="113"/>
      <c r="I604" s="80" t="s">
        <v>399</v>
      </c>
      <c r="J604" s="113"/>
      <c r="K604" s="151">
        <v>1</v>
      </c>
      <c r="L604" s="139">
        <v>0.8</v>
      </c>
      <c r="M604" s="80" t="s">
        <v>1784</v>
      </c>
    </row>
    <row r="605" spans="1:13" ht="15" customHeight="1">
      <c r="A605" s="76" t="s">
        <v>1026</v>
      </c>
      <c r="B605" s="117" t="s">
        <v>357</v>
      </c>
      <c r="C605" s="111"/>
      <c r="D605" s="146">
        <v>2.8018000000000001</v>
      </c>
      <c r="E605" s="144">
        <v>5.27</v>
      </c>
      <c r="F605" s="137">
        <f t="shared" si="9"/>
        <v>0</v>
      </c>
      <c r="G605" s="115">
        <v>60972.03</v>
      </c>
      <c r="H605" s="113"/>
      <c r="I605" s="80" t="s">
        <v>399</v>
      </c>
      <c r="J605" s="113"/>
      <c r="K605" s="151">
        <v>1</v>
      </c>
      <c r="L605" s="139">
        <v>0.8</v>
      </c>
      <c r="M605" s="80" t="s">
        <v>1784</v>
      </c>
    </row>
    <row r="606" spans="1:13" ht="15" customHeight="1">
      <c r="A606" s="76" t="s">
        <v>1027</v>
      </c>
      <c r="B606" s="117" t="s">
        <v>357</v>
      </c>
      <c r="C606" s="111"/>
      <c r="D606" s="146">
        <v>4.2380000000000004</v>
      </c>
      <c r="E606" s="144">
        <v>11.65</v>
      </c>
      <c r="F606" s="137">
        <f t="shared" si="9"/>
        <v>0</v>
      </c>
      <c r="G606" s="115">
        <v>94267.66</v>
      </c>
      <c r="H606" s="113"/>
      <c r="I606" s="80" t="s">
        <v>399</v>
      </c>
      <c r="J606" s="113"/>
      <c r="K606" s="151">
        <v>1</v>
      </c>
      <c r="L606" s="139">
        <v>0.8</v>
      </c>
      <c r="M606" s="80" t="s">
        <v>1784</v>
      </c>
    </row>
    <row r="607" spans="1:13" s="74" customFormat="1" ht="15" customHeight="1">
      <c r="A607" s="76" t="s">
        <v>1028</v>
      </c>
      <c r="B607" s="117" t="s">
        <v>1828</v>
      </c>
      <c r="C607" s="111"/>
      <c r="D607" s="146">
        <v>1.5869</v>
      </c>
      <c r="E607" s="144">
        <v>2.41</v>
      </c>
      <c r="F607" s="137">
        <f t="shared" si="9"/>
        <v>0</v>
      </c>
      <c r="G607" s="115">
        <v>35677.67</v>
      </c>
      <c r="H607" s="113"/>
      <c r="I607" s="80" t="s">
        <v>400</v>
      </c>
      <c r="J607" s="113"/>
      <c r="K607" s="151">
        <v>1</v>
      </c>
      <c r="L607" s="139">
        <v>0.8</v>
      </c>
      <c r="M607" s="80" t="s">
        <v>1784</v>
      </c>
    </row>
    <row r="608" spans="1:13" ht="15" customHeight="1">
      <c r="A608" s="76" t="s">
        <v>1029</v>
      </c>
      <c r="B608" s="117" t="s">
        <v>1828</v>
      </c>
      <c r="C608" s="111"/>
      <c r="D608" s="146">
        <v>2.9165000000000001</v>
      </c>
      <c r="E608" s="144">
        <v>5.82</v>
      </c>
      <c r="F608" s="137">
        <f t="shared" si="9"/>
        <v>0</v>
      </c>
      <c r="G608" s="115">
        <v>70839.679999999993</v>
      </c>
      <c r="H608" s="113"/>
      <c r="I608" s="80" t="s">
        <v>400</v>
      </c>
      <c r="J608" s="113"/>
      <c r="K608" s="151">
        <v>1</v>
      </c>
      <c r="L608" s="139">
        <v>0.8</v>
      </c>
      <c r="M608" s="80" t="s">
        <v>1784</v>
      </c>
    </row>
    <row r="609" spans="1:13" ht="15" customHeight="1">
      <c r="A609" s="76" t="s">
        <v>1030</v>
      </c>
      <c r="B609" s="117" t="s">
        <v>1828</v>
      </c>
      <c r="C609" s="111"/>
      <c r="D609" s="146">
        <v>4.9865000000000004</v>
      </c>
      <c r="E609" s="144">
        <v>10.7</v>
      </c>
      <c r="F609" s="137">
        <f t="shared" si="9"/>
        <v>0</v>
      </c>
      <c r="G609" s="115">
        <v>158202.85</v>
      </c>
      <c r="H609" s="113"/>
      <c r="I609" s="80" t="s">
        <v>400</v>
      </c>
      <c r="J609" s="113"/>
      <c r="K609" s="151">
        <v>1</v>
      </c>
      <c r="L609" s="139">
        <v>0.8</v>
      </c>
      <c r="M609" s="80" t="s">
        <v>1784</v>
      </c>
    </row>
    <row r="610" spans="1:13" ht="15" customHeight="1">
      <c r="A610" s="76" t="s">
        <v>1031</v>
      </c>
      <c r="B610" s="117" t="s">
        <v>1828</v>
      </c>
      <c r="C610" s="111"/>
      <c r="D610" s="146">
        <v>7.8795000000000002</v>
      </c>
      <c r="E610" s="144">
        <v>18.82</v>
      </c>
      <c r="F610" s="137">
        <f t="shared" si="9"/>
        <v>0</v>
      </c>
      <c r="G610" s="115">
        <v>158202.85</v>
      </c>
      <c r="H610" s="113"/>
      <c r="I610" s="80" t="s">
        <v>400</v>
      </c>
      <c r="J610" s="113"/>
      <c r="K610" s="151">
        <v>1</v>
      </c>
      <c r="L610" s="139">
        <v>0.8</v>
      </c>
      <c r="M610" s="80" t="s">
        <v>1784</v>
      </c>
    </row>
    <row r="611" spans="1:13" s="74" customFormat="1" ht="15" customHeight="1">
      <c r="A611" s="76" t="s">
        <v>1032</v>
      </c>
      <c r="B611" s="117" t="s">
        <v>231</v>
      </c>
      <c r="C611" s="111"/>
      <c r="D611" s="146">
        <v>1.1937</v>
      </c>
      <c r="E611" s="144">
        <v>2.77</v>
      </c>
      <c r="F611" s="137">
        <f t="shared" si="9"/>
        <v>0</v>
      </c>
      <c r="G611" s="115">
        <v>30000</v>
      </c>
      <c r="H611" s="113"/>
      <c r="I611" s="80" t="s">
        <v>399</v>
      </c>
      <c r="J611" s="113"/>
      <c r="K611" s="151">
        <v>1</v>
      </c>
      <c r="L611" s="139">
        <v>0.8</v>
      </c>
      <c r="M611" s="80" t="s">
        <v>1784</v>
      </c>
    </row>
    <row r="612" spans="1:13" ht="15" customHeight="1">
      <c r="A612" s="76" t="s">
        <v>1033</v>
      </c>
      <c r="B612" s="117" t="s">
        <v>231</v>
      </c>
      <c r="C612" s="111"/>
      <c r="D612" s="146">
        <v>1.8391</v>
      </c>
      <c r="E612" s="144">
        <v>4</v>
      </c>
      <c r="F612" s="137">
        <f t="shared" si="9"/>
        <v>0</v>
      </c>
      <c r="G612" s="115">
        <v>43499.03</v>
      </c>
      <c r="H612" s="113"/>
      <c r="I612" s="80" t="s">
        <v>399</v>
      </c>
      <c r="J612" s="113"/>
      <c r="K612" s="151">
        <v>1</v>
      </c>
      <c r="L612" s="139">
        <v>0.8</v>
      </c>
      <c r="M612" s="80" t="s">
        <v>1784</v>
      </c>
    </row>
    <row r="613" spans="1:13" ht="15" customHeight="1">
      <c r="A613" s="76" t="s">
        <v>1034</v>
      </c>
      <c r="B613" s="117" t="s">
        <v>231</v>
      </c>
      <c r="C613" s="111"/>
      <c r="D613" s="146">
        <v>2.8938000000000001</v>
      </c>
      <c r="E613" s="144">
        <v>7.25</v>
      </c>
      <c r="F613" s="137">
        <f t="shared" si="9"/>
        <v>0</v>
      </c>
      <c r="G613" s="115">
        <v>68774.98</v>
      </c>
      <c r="H613" s="113"/>
      <c r="I613" s="80" t="s">
        <v>399</v>
      </c>
      <c r="J613" s="113"/>
      <c r="K613" s="151">
        <v>1</v>
      </c>
      <c r="L613" s="139">
        <v>0.8</v>
      </c>
      <c r="M613" s="80" t="s">
        <v>1784</v>
      </c>
    </row>
    <row r="614" spans="1:13" ht="15" customHeight="1">
      <c r="A614" s="76" t="s">
        <v>1035</v>
      </c>
      <c r="B614" s="117" t="s">
        <v>231</v>
      </c>
      <c r="C614" s="111"/>
      <c r="D614" s="146">
        <v>5.8204000000000002</v>
      </c>
      <c r="E614" s="144">
        <v>9.2100000000000009</v>
      </c>
      <c r="F614" s="137">
        <f t="shared" si="9"/>
        <v>0</v>
      </c>
      <c r="G614" s="115">
        <v>181517</v>
      </c>
      <c r="H614" s="113"/>
      <c r="I614" s="80" t="s">
        <v>399</v>
      </c>
      <c r="J614" s="113"/>
      <c r="K614" s="151">
        <v>1</v>
      </c>
      <c r="L614" s="139">
        <v>0.8</v>
      </c>
      <c r="M614" s="80" t="s">
        <v>1784</v>
      </c>
    </row>
    <row r="615" spans="1:13" s="74" customFormat="1" ht="15" customHeight="1">
      <c r="A615" s="76" t="s">
        <v>1036</v>
      </c>
      <c r="B615" s="117" t="s">
        <v>232</v>
      </c>
      <c r="C615" s="111"/>
      <c r="D615" s="146">
        <v>1.0637000000000001</v>
      </c>
      <c r="E615" s="144">
        <v>3.49</v>
      </c>
      <c r="F615" s="137">
        <f t="shared" si="9"/>
        <v>0</v>
      </c>
      <c r="G615" s="115">
        <v>30000</v>
      </c>
      <c r="H615" s="113"/>
      <c r="I615" s="80" t="s">
        <v>399</v>
      </c>
      <c r="J615" s="113"/>
      <c r="K615" s="151">
        <v>1</v>
      </c>
      <c r="L615" s="139">
        <v>0.8</v>
      </c>
      <c r="M615" s="80" t="s">
        <v>1784</v>
      </c>
    </row>
    <row r="616" spans="1:13" ht="15" customHeight="1">
      <c r="A616" s="76" t="s">
        <v>1037</v>
      </c>
      <c r="B616" s="117" t="s">
        <v>232</v>
      </c>
      <c r="C616" s="111"/>
      <c r="D616" s="146">
        <v>1.3697999999999999</v>
      </c>
      <c r="E616" s="144">
        <v>4.97</v>
      </c>
      <c r="F616" s="137">
        <f t="shared" si="9"/>
        <v>0</v>
      </c>
      <c r="G616" s="115">
        <v>33350.400000000001</v>
      </c>
      <c r="H616" s="113"/>
      <c r="I616" s="80" t="s">
        <v>399</v>
      </c>
      <c r="J616" s="113"/>
      <c r="K616" s="151">
        <v>1</v>
      </c>
      <c r="L616" s="139">
        <v>0.8</v>
      </c>
      <c r="M616" s="80" t="s">
        <v>1784</v>
      </c>
    </row>
    <row r="617" spans="1:13" ht="15" customHeight="1">
      <c r="A617" s="76" t="s">
        <v>1038</v>
      </c>
      <c r="B617" s="117" t="s">
        <v>232</v>
      </c>
      <c r="C617" s="111"/>
      <c r="D617" s="146">
        <v>2.0775999999999999</v>
      </c>
      <c r="E617" s="144">
        <v>7.59</v>
      </c>
      <c r="F617" s="137">
        <f t="shared" si="9"/>
        <v>0</v>
      </c>
      <c r="G617" s="115">
        <v>49928.34</v>
      </c>
      <c r="H617" s="113"/>
      <c r="I617" s="80" t="s">
        <v>399</v>
      </c>
      <c r="J617" s="113"/>
      <c r="K617" s="151">
        <v>1</v>
      </c>
      <c r="L617" s="139">
        <v>0.8</v>
      </c>
      <c r="M617" s="80" t="s">
        <v>1784</v>
      </c>
    </row>
    <row r="618" spans="1:13" ht="15" customHeight="1">
      <c r="A618" s="76" t="s">
        <v>1039</v>
      </c>
      <c r="B618" s="117" t="s">
        <v>232</v>
      </c>
      <c r="C618" s="111"/>
      <c r="D618" s="146">
        <v>3.9813000000000001</v>
      </c>
      <c r="E618" s="144">
        <v>9.81</v>
      </c>
      <c r="F618" s="137">
        <f t="shared" si="9"/>
        <v>0</v>
      </c>
      <c r="G618" s="115">
        <v>93188.32</v>
      </c>
      <c r="H618" s="113"/>
      <c r="I618" s="80" t="s">
        <v>399</v>
      </c>
      <c r="J618" s="113"/>
      <c r="K618" s="151">
        <v>1</v>
      </c>
      <c r="L618" s="139">
        <v>0.8</v>
      </c>
      <c r="M618" s="80" t="s">
        <v>1784</v>
      </c>
    </row>
    <row r="619" spans="1:13" s="74" customFormat="1" ht="15" customHeight="1">
      <c r="A619" s="76" t="s">
        <v>1040</v>
      </c>
      <c r="B619" s="117" t="s">
        <v>233</v>
      </c>
      <c r="C619" s="111"/>
      <c r="D619" s="146">
        <v>0.90810000000000002</v>
      </c>
      <c r="E619" s="144">
        <v>1.96</v>
      </c>
      <c r="F619" s="137">
        <f t="shared" si="9"/>
        <v>0</v>
      </c>
      <c r="G619" s="115">
        <v>30000</v>
      </c>
      <c r="H619" s="113"/>
      <c r="I619" s="80" t="s">
        <v>399</v>
      </c>
      <c r="J619" s="113"/>
      <c r="K619" s="151">
        <v>1</v>
      </c>
      <c r="L619" s="139">
        <v>0.8</v>
      </c>
      <c r="M619" s="80" t="s">
        <v>1784</v>
      </c>
    </row>
    <row r="620" spans="1:13" ht="15" customHeight="1">
      <c r="A620" s="76" t="s">
        <v>1041</v>
      </c>
      <c r="B620" s="117" t="s">
        <v>233</v>
      </c>
      <c r="C620" s="111"/>
      <c r="D620" s="146">
        <v>1.3617999999999999</v>
      </c>
      <c r="E620" s="144">
        <v>3.64</v>
      </c>
      <c r="F620" s="137">
        <f t="shared" si="9"/>
        <v>0</v>
      </c>
      <c r="G620" s="115">
        <v>30000</v>
      </c>
      <c r="H620" s="113"/>
      <c r="I620" s="80" t="s">
        <v>399</v>
      </c>
      <c r="J620" s="113"/>
      <c r="K620" s="151">
        <v>1</v>
      </c>
      <c r="L620" s="139">
        <v>0.8</v>
      </c>
      <c r="M620" s="80" t="s">
        <v>1784</v>
      </c>
    </row>
    <row r="621" spans="1:13" ht="15" customHeight="1">
      <c r="A621" s="76" t="s">
        <v>1042</v>
      </c>
      <c r="B621" s="117" t="s">
        <v>233</v>
      </c>
      <c r="C621" s="111"/>
      <c r="D621" s="146">
        <v>2.7801</v>
      </c>
      <c r="E621" s="144">
        <v>7.21</v>
      </c>
      <c r="F621" s="137">
        <f t="shared" si="9"/>
        <v>0</v>
      </c>
      <c r="G621" s="115">
        <v>59300.75</v>
      </c>
      <c r="H621" s="113"/>
      <c r="I621" s="80" t="s">
        <v>399</v>
      </c>
      <c r="J621" s="113"/>
      <c r="K621" s="151">
        <v>1</v>
      </c>
      <c r="L621" s="139">
        <v>0.8</v>
      </c>
      <c r="M621" s="80" t="s">
        <v>1784</v>
      </c>
    </row>
    <row r="622" spans="1:13" ht="15" customHeight="1">
      <c r="A622" s="76" t="s">
        <v>1043</v>
      </c>
      <c r="B622" s="117" t="s">
        <v>233</v>
      </c>
      <c r="C622" s="111"/>
      <c r="D622" s="146">
        <v>4.6562000000000001</v>
      </c>
      <c r="E622" s="144">
        <v>9.2899999999999991</v>
      </c>
      <c r="F622" s="137">
        <f t="shared" si="9"/>
        <v>0</v>
      </c>
      <c r="G622" s="115">
        <v>119529.27</v>
      </c>
      <c r="H622" s="113"/>
      <c r="I622" s="80" t="s">
        <v>399</v>
      </c>
      <c r="J622" s="113"/>
      <c r="K622" s="151">
        <v>1</v>
      </c>
      <c r="L622" s="139">
        <v>0.8</v>
      </c>
      <c r="M622" s="80" t="s">
        <v>1784</v>
      </c>
    </row>
    <row r="623" spans="1:13" s="74" customFormat="1" ht="15" customHeight="1">
      <c r="A623" s="76" t="s">
        <v>1044</v>
      </c>
      <c r="B623" s="117" t="s">
        <v>234</v>
      </c>
      <c r="C623" s="111"/>
      <c r="D623" s="146">
        <v>0.78969999999999996</v>
      </c>
      <c r="E623" s="144">
        <v>2.67</v>
      </c>
      <c r="F623" s="137">
        <f t="shared" si="9"/>
        <v>0</v>
      </c>
      <c r="G623" s="115">
        <v>30000</v>
      </c>
      <c r="H623" s="113"/>
      <c r="I623" s="80" t="s">
        <v>399</v>
      </c>
      <c r="J623" s="113"/>
      <c r="K623" s="151">
        <v>1</v>
      </c>
      <c r="L623" s="139">
        <v>0.8</v>
      </c>
      <c r="M623" s="80" t="s">
        <v>1784</v>
      </c>
    </row>
    <row r="624" spans="1:13" ht="15" customHeight="1">
      <c r="A624" s="76" t="s">
        <v>1045</v>
      </c>
      <c r="B624" s="117" t="s">
        <v>234</v>
      </c>
      <c r="C624" s="111"/>
      <c r="D624" s="146">
        <v>1.0061</v>
      </c>
      <c r="E624" s="144">
        <v>3.6</v>
      </c>
      <c r="F624" s="137">
        <f t="shared" si="9"/>
        <v>0</v>
      </c>
      <c r="G624" s="115">
        <v>30050.55</v>
      </c>
      <c r="H624" s="113"/>
      <c r="I624" s="80" t="s">
        <v>399</v>
      </c>
      <c r="J624" s="113"/>
      <c r="K624" s="151">
        <v>1</v>
      </c>
      <c r="L624" s="139">
        <v>0.8</v>
      </c>
      <c r="M624" s="80" t="s">
        <v>1784</v>
      </c>
    </row>
    <row r="625" spans="1:13" ht="15" customHeight="1">
      <c r="A625" s="76" t="s">
        <v>1046</v>
      </c>
      <c r="B625" s="117" t="s">
        <v>234</v>
      </c>
      <c r="C625" s="111"/>
      <c r="D625" s="146">
        <v>2.3860999999999999</v>
      </c>
      <c r="E625" s="144">
        <v>4.74</v>
      </c>
      <c r="F625" s="137">
        <f t="shared" si="9"/>
        <v>0</v>
      </c>
      <c r="G625" s="115">
        <v>70382.16</v>
      </c>
      <c r="H625" s="113"/>
      <c r="I625" s="80" t="s">
        <v>399</v>
      </c>
      <c r="J625" s="113"/>
      <c r="K625" s="151">
        <v>1</v>
      </c>
      <c r="L625" s="139">
        <v>0.8</v>
      </c>
      <c r="M625" s="80" t="s">
        <v>1784</v>
      </c>
    </row>
    <row r="626" spans="1:13" ht="15" customHeight="1">
      <c r="A626" s="76" t="s">
        <v>1047</v>
      </c>
      <c r="B626" s="117" t="s">
        <v>234</v>
      </c>
      <c r="C626" s="111"/>
      <c r="D626" s="146">
        <v>3.7294999999999998</v>
      </c>
      <c r="E626" s="144">
        <v>10.27</v>
      </c>
      <c r="F626" s="137">
        <f t="shared" si="9"/>
        <v>0</v>
      </c>
      <c r="G626" s="115">
        <v>83012.42</v>
      </c>
      <c r="H626" s="113"/>
      <c r="I626" s="80" t="s">
        <v>399</v>
      </c>
      <c r="J626" s="113"/>
      <c r="K626" s="151">
        <v>1</v>
      </c>
      <c r="L626" s="139">
        <v>0.8</v>
      </c>
      <c r="M626" s="80" t="s">
        <v>1784</v>
      </c>
    </row>
    <row r="627" spans="1:13" s="74" customFormat="1" ht="15" customHeight="1">
      <c r="A627" s="76" t="s">
        <v>1048</v>
      </c>
      <c r="B627" s="117" t="s">
        <v>235</v>
      </c>
      <c r="C627" s="111"/>
      <c r="D627" s="146">
        <v>0.86429999999999996</v>
      </c>
      <c r="E627" s="144">
        <v>3.13</v>
      </c>
      <c r="F627" s="137">
        <f t="shared" si="9"/>
        <v>0</v>
      </c>
      <c r="G627" s="115">
        <v>30000</v>
      </c>
      <c r="H627" s="113"/>
      <c r="I627" s="80" t="s">
        <v>399</v>
      </c>
      <c r="J627" s="113"/>
      <c r="K627" s="151">
        <v>1</v>
      </c>
      <c r="L627" s="139">
        <v>0.8</v>
      </c>
      <c r="M627" s="80" t="s">
        <v>1784</v>
      </c>
    </row>
    <row r="628" spans="1:13" ht="15" customHeight="1">
      <c r="A628" s="76" t="s">
        <v>1049</v>
      </c>
      <c r="B628" s="117" t="s">
        <v>235</v>
      </c>
      <c r="C628" s="111"/>
      <c r="D628" s="146">
        <v>1.1475</v>
      </c>
      <c r="E628" s="144">
        <v>3.99</v>
      </c>
      <c r="F628" s="137">
        <f t="shared" si="9"/>
        <v>0</v>
      </c>
      <c r="G628" s="115">
        <v>31522.400000000001</v>
      </c>
      <c r="H628" s="113"/>
      <c r="I628" s="80" t="s">
        <v>399</v>
      </c>
      <c r="J628" s="113"/>
      <c r="K628" s="151">
        <v>1</v>
      </c>
      <c r="L628" s="139">
        <v>0.8</v>
      </c>
      <c r="M628" s="80" t="s">
        <v>1784</v>
      </c>
    </row>
    <row r="629" spans="1:13" ht="15" customHeight="1">
      <c r="A629" s="76" t="s">
        <v>1050</v>
      </c>
      <c r="B629" s="117" t="s">
        <v>235</v>
      </c>
      <c r="C629" s="111"/>
      <c r="D629" s="146">
        <v>1.8528</v>
      </c>
      <c r="E629" s="144">
        <v>7.2</v>
      </c>
      <c r="F629" s="137">
        <f t="shared" si="9"/>
        <v>0</v>
      </c>
      <c r="G629" s="115">
        <v>43778.07</v>
      </c>
      <c r="H629" s="113"/>
      <c r="I629" s="80" t="s">
        <v>399</v>
      </c>
      <c r="J629" s="113"/>
      <c r="K629" s="151">
        <v>1</v>
      </c>
      <c r="L629" s="139">
        <v>0.8</v>
      </c>
      <c r="M629" s="80" t="s">
        <v>1784</v>
      </c>
    </row>
    <row r="630" spans="1:13" ht="15" customHeight="1">
      <c r="A630" s="76" t="s">
        <v>1051</v>
      </c>
      <c r="B630" s="117" t="s">
        <v>235</v>
      </c>
      <c r="C630" s="111"/>
      <c r="D630" s="146">
        <v>4.4298999999999999</v>
      </c>
      <c r="E630" s="144">
        <v>10.53</v>
      </c>
      <c r="F630" s="137">
        <f t="shared" si="9"/>
        <v>0</v>
      </c>
      <c r="G630" s="115">
        <v>124001.64</v>
      </c>
      <c r="H630" s="113"/>
      <c r="I630" s="80" t="s">
        <v>399</v>
      </c>
      <c r="J630" s="113"/>
      <c r="K630" s="151">
        <v>1</v>
      </c>
      <c r="L630" s="139">
        <v>0.8</v>
      </c>
      <c r="M630" s="80" t="s">
        <v>1784</v>
      </c>
    </row>
    <row r="631" spans="1:13" s="74" customFormat="1" ht="15" customHeight="1">
      <c r="A631" s="76" t="s">
        <v>1052</v>
      </c>
      <c r="B631" s="117" t="s">
        <v>236</v>
      </c>
      <c r="C631" s="111"/>
      <c r="D631" s="146">
        <v>1.3668</v>
      </c>
      <c r="E631" s="144">
        <v>1.93</v>
      </c>
      <c r="F631" s="137">
        <f t="shared" si="9"/>
        <v>0</v>
      </c>
      <c r="G631" s="115">
        <v>30000</v>
      </c>
      <c r="H631" s="113"/>
      <c r="I631" s="80" t="s">
        <v>399</v>
      </c>
      <c r="J631" s="113"/>
      <c r="K631" s="151">
        <v>1</v>
      </c>
      <c r="L631" s="139">
        <v>0.8</v>
      </c>
      <c r="M631" s="80" t="s">
        <v>1784</v>
      </c>
    </row>
    <row r="632" spans="1:13" ht="15" customHeight="1">
      <c r="A632" s="76" t="s">
        <v>1053</v>
      </c>
      <c r="B632" s="117" t="s">
        <v>236</v>
      </c>
      <c r="C632" s="111"/>
      <c r="D632" s="146">
        <v>1.5154000000000001</v>
      </c>
      <c r="E632" s="144">
        <v>3.46</v>
      </c>
      <c r="F632" s="137">
        <f t="shared" si="9"/>
        <v>0</v>
      </c>
      <c r="G632" s="115">
        <v>41877.67</v>
      </c>
      <c r="H632" s="113"/>
      <c r="I632" s="80" t="s">
        <v>399</v>
      </c>
      <c r="J632" s="113"/>
      <c r="K632" s="151">
        <v>1</v>
      </c>
      <c r="L632" s="139">
        <v>0.8</v>
      </c>
      <c r="M632" s="80" t="s">
        <v>1784</v>
      </c>
    </row>
    <row r="633" spans="1:13" ht="15" customHeight="1">
      <c r="A633" s="76" t="s">
        <v>1054</v>
      </c>
      <c r="B633" s="117" t="s">
        <v>236</v>
      </c>
      <c r="C633" s="111"/>
      <c r="D633" s="146">
        <v>2.3582000000000001</v>
      </c>
      <c r="E633" s="144">
        <v>4.95</v>
      </c>
      <c r="F633" s="137">
        <f t="shared" si="9"/>
        <v>0</v>
      </c>
      <c r="G633" s="115">
        <v>62327.11</v>
      </c>
      <c r="H633" s="113"/>
      <c r="I633" s="80" t="s">
        <v>399</v>
      </c>
      <c r="J633" s="113"/>
      <c r="K633" s="151">
        <v>1</v>
      </c>
      <c r="L633" s="139">
        <v>0.8</v>
      </c>
      <c r="M633" s="80" t="s">
        <v>1784</v>
      </c>
    </row>
    <row r="634" spans="1:13" ht="15" customHeight="1">
      <c r="A634" s="76" t="s">
        <v>1055</v>
      </c>
      <c r="B634" s="117" t="s">
        <v>236</v>
      </c>
      <c r="C634" s="111"/>
      <c r="D634" s="146">
        <v>4.3929</v>
      </c>
      <c r="E634" s="144">
        <v>11.34</v>
      </c>
      <c r="F634" s="137">
        <f t="shared" si="9"/>
        <v>0</v>
      </c>
      <c r="G634" s="115">
        <v>97696.66</v>
      </c>
      <c r="H634" s="113"/>
      <c r="I634" s="80" t="s">
        <v>399</v>
      </c>
      <c r="J634" s="113"/>
      <c r="K634" s="151">
        <v>1</v>
      </c>
      <c r="L634" s="139">
        <v>0.8</v>
      </c>
      <c r="M634" s="80" t="s">
        <v>1784</v>
      </c>
    </row>
    <row r="635" spans="1:13" s="74" customFormat="1" ht="15" customHeight="1">
      <c r="A635" s="76" t="s">
        <v>1056</v>
      </c>
      <c r="B635" s="117" t="s">
        <v>358</v>
      </c>
      <c r="C635" s="111"/>
      <c r="D635" s="146">
        <v>1.2758</v>
      </c>
      <c r="E635" s="144">
        <v>2.17</v>
      </c>
      <c r="F635" s="137">
        <f t="shared" si="9"/>
        <v>0</v>
      </c>
      <c r="G635" s="115">
        <v>30000</v>
      </c>
      <c r="H635" s="113"/>
      <c r="I635" s="80" t="s">
        <v>399</v>
      </c>
      <c r="J635" s="113"/>
      <c r="K635" s="151">
        <v>1</v>
      </c>
      <c r="L635" s="139">
        <v>0.8</v>
      </c>
      <c r="M635" s="80" t="s">
        <v>1784</v>
      </c>
    </row>
    <row r="636" spans="1:13" ht="15" customHeight="1">
      <c r="A636" s="76" t="s">
        <v>1057</v>
      </c>
      <c r="B636" s="117" t="s">
        <v>358</v>
      </c>
      <c r="C636" s="111"/>
      <c r="D636" s="146">
        <v>1.8838999999999999</v>
      </c>
      <c r="E636" s="144">
        <v>2.31</v>
      </c>
      <c r="F636" s="137">
        <f t="shared" si="9"/>
        <v>0</v>
      </c>
      <c r="G636" s="115">
        <v>45540.43</v>
      </c>
      <c r="H636" s="113"/>
      <c r="I636" s="80" t="s">
        <v>399</v>
      </c>
      <c r="J636" s="113"/>
      <c r="K636" s="151">
        <v>1</v>
      </c>
      <c r="L636" s="139">
        <v>0.8</v>
      </c>
      <c r="M636" s="80" t="s">
        <v>1784</v>
      </c>
    </row>
    <row r="637" spans="1:13" ht="15" customHeight="1">
      <c r="A637" s="76" t="s">
        <v>1058</v>
      </c>
      <c r="B637" s="117" t="s">
        <v>358</v>
      </c>
      <c r="C637" s="111"/>
      <c r="D637" s="146">
        <v>4.3723999999999998</v>
      </c>
      <c r="E637" s="144">
        <v>5.61</v>
      </c>
      <c r="F637" s="137">
        <f t="shared" si="9"/>
        <v>0</v>
      </c>
      <c r="G637" s="115">
        <v>114970.7</v>
      </c>
      <c r="H637" s="113"/>
      <c r="I637" s="80" t="s">
        <v>399</v>
      </c>
      <c r="J637" s="113"/>
      <c r="K637" s="151">
        <v>1</v>
      </c>
      <c r="L637" s="139">
        <v>0.8</v>
      </c>
      <c r="M637" s="80" t="s">
        <v>1784</v>
      </c>
    </row>
    <row r="638" spans="1:13" ht="15" customHeight="1">
      <c r="A638" s="76" t="s">
        <v>1059</v>
      </c>
      <c r="B638" s="117" t="s">
        <v>358</v>
      </c>
      <c r="C638" s="111"/>
      <c r="D638" s="146">
        <v>7.6420000000000003</v>
      </c>
      <c r="E638" s="144">
        <v>11.85</v>
      </c>
      <c r="F638" s="137">
        <f t="shared" si="9"/>
        <v>0</v>
      </c>
      <c r="G638" s="115">
        <v>248757.68</v>
      </c>
      <c r="H638" s="113"/>
      <c r="I638" s="80" t="s">
        <v>399</v>
      </c>
      <c r="J638" s="113"/>
      <c r="K638" s="151">
        <v>1</v>
      </c>
      <c r="L638" s="139">
        <v>0.8</v>
      </c>
      <c r="M638" s="80" t="s">
        <v>1784</v>
      </c>
    </row>
    <row r="639" spans="1:13" s="74" customFormat="1" ht="15" customHeight="1">
      <c r="A639" s="76" t="s">
        <v>1060</v>
      </c>
      <c r="B639" s="117" t="s">
        <v>237</v>
      </c>
      <c r="C639" s="111"/>
      <c r="D639" s="146">
        <v>1.8564000000000001</v>
      </c>
      <c r="E639" s="144">
        <v>1.19</v>
      </c>
      <c r="F639" s="137">
        <f t="shared" si="9"/>
        <v>0</v>
      </c>
      <c r="G639" s="115">
        <v>34049.089999999997</v>
      </c>
      <c r="H639" s="113"/>
      <c r="I639" s="80" t="s">
        <v>399</v>
      </c>
      <c r="J639" s="113"/>
      <c r="K639" s="151">
        <v>1</v>
      </c>
      <c r="L639" s="139">
        <v>0.8</v>
      </c>
      <c r="M639" s="80" t="s">
        <v>1784</v>
      </c>
    </row>
    <row r="640" spans="1:13" ht="15" customHeight="1">
      <c r="A640" s="76" t="s">
        <v>1061</v>
      </c>
      <c r="B640" s="117" t="s">
        <v>237</v>
      </c>
      <c r="C640" s="111"/>
      <c r="D640" s="146">
        <v>2.1560000000000001</v>
      </c>
      <c r="E640" s="144">
        <v>1.55</v>
      </c>
      <c r="F640" s="137">
        <f t="shared" si="9"/>
        <v>0</v>
      </c>
      <c r="G640" s="115">
        <v>43274.76</v>
      </c>
      <c r="H640" s="113"/>
      <c r="I640" s="80" t="s">
        <v>399</v>
      </c>
      <c r="J640" s="113"/>
      <c r="K640" s="151">
        <v>1</v>
      </c>
      <c r="L640" s="139">
        <v>0.8</v>
      </c>
      <c r="M640" s="80" t="s">
        <v>1784</v>
      </c>
    </row>
    <row r="641" spans="1:13" ht="15" customHeight="1">
      <c r="A641" s="76" t="s">
        <v>1062</v>
      </c>
      <c r="B641" s="117" t="s">
        <v>237</v>
      </c>
      <c r="C641" s="111"/>
      <c r="D641" s="146">
        <v>2.8332000000000002</v>
      </c>
      <c r="E641" s="144">
        <v>3.39</v>
      </c>
      <c r="F641" s="137">
        <f t="shared" si="9"/>
        <v>0</v>
      </c>
      <c r="G641" s="115">
        <v>54156</v>
      </c>
      <c r="H641" s="113"/>
      <c r="I641" s="80" t="s">
        <v>399</v>
      </c>
      <c r="J641" s="113"/>
      <c r="K641" s="151">
        <v>1</v>
      </c>
      <c r="L641" s="139">
        <v>0.8</v>
      </c>
      <c r="M641" s="80" t="s">
        <v>1784</v>
      </c>
    </row>
    <row r="642" spans="1:13" ht="15" customHeight="1">
      <c r="A642" s="76" t="s">
        <v>1063</v>
      </c>
      <c r="B642" s="117" t="s">
        <v>237</v>
      </c>
      <c r="C642" s="111"/>
      <c r="D642" s="146">
        <v>4.4832000000000001</v>
      </c>
      <c r="E642" s="144">
        <v>8.43</v>
      </c>
      <c r="F642" s="137">
        <f t="shared" si="9"/>
        <v>0</v>
      </c>
      <c r="G642" s="115">
        <v>99696.19</v>
      </c>
      <c r="H642" s="113"/>
      <c r="I642" s="80" t="s">
        <v>399</v>
      </c>
      <c r="J642" s="113"/>
      <c r="K642" s="151">
        <v>1</v>
      </c>
      <c r="L642" s="139">
        <v>0.8</v>
      </c>
      <c r="M642" s="80" t="s">
        <v>1784</v>
      </c>
    </row>
    <row r="643" spans="1:13" s="74" customFormat="1" ht="15" customHeight="1">
      <c r="A643" s="76" t="s">
        <v>1064</v>
      </c>
      <c r="B643" s="117" t="s">
        <v>238</v>
      </c>
      <c r="C643" s="111"/>
      <c r="D643" s="146">
        <v>1.6883999999999999</v>
      </c>
      <c r="E643" s="144">
        <v>3.44</v>
      </c>
      <c r="F643" s="137">
        <f t="shared" si="9"/>
        <v>0</v>
      </c>
      <c r="G643" s="115">
        <v>30000</v>
      </c>
      <c r="H643" s="113"/>
      <c r="I643" s="80" t="s">
        <v>399</v>
      </c>
      <c r="J643" s="113"/>
      <c r="K643" s="151">
        <v>1</v>
      </c>
      <c r="L643" s="139">
        <v>0.8</v>
      </c>
      <c r="M643" s="80" t="s">
        <v>1784</v>
      </c>
    </row>
    <row r="644" spans="1:13" ht="15" customHeight="1">
      <c r="A644" s="76" t="s">
        <v>1065</v>
      </c>
      <c r="B644" s="117" t="s">
        <v>238</v>
      </c>
      <c r="C644" s="111"/>
      <c r="D644" s="146">
        <v>2.0929000000000002</v>
      </c>
      <c r="E644" s="144">
        <v>3.44</v>
      </c>
      <c r="F644" s="137">
        <f t="shared" si="9"/>
        <v>0</v>
      </c>
      <c r="G644" s="115">
        <v>40788.99</v>
      </c>
      <c r="H644" s="113"/>
      <c r="I644" s="80" t="s">
        <v>399</v>
      </c>
      <c r="J644" s="113"/>
      <c r="K644" s="151">
        <v>1</v>
      </c>
      <c r="L644" s="139">
        <v>0.8</v>
      </c>
      <c r="M644" s="80" t="s">
        <v>1784</v>
      </c>
    </row>
    <row r="645" spans="1:13" ht="15" customHeight="1">
      <c r="A645" s="76" t="s">
        <v>1066</v>
      </c>
      <c r="B645" s="117" t="s">
        <v>238</v>
      </c>
      <c r="C645" s="111"/>
      <c r="D645" s="146">
        <v>2.9689999999999999</v>
      </c>
      <c r="E645" s="144">
        <v>6.98</v>
      </c>
      <c r="F645" s="137">
        <f t="shared" si="9"/>
        <v>0</v>
      </c>
      <c r="G645" s="115">
        <v>54267.16</v>
      </c>
      <c r="H645" s="113"/>
      <c r="I645" s="80" t="s">
        <v>399</v>
      </c>
      <c r="J645" s="113"/>
      <c r="K645" s="151">
        <v>1</v>
      </c>
      <c r="L645" s="139">
        <v>0.8</v>
      </c>
      <c r="M645" s="80" t="s">
        <v>1784</v>
      </c>
    </row>
    <row r="646" spans="1:13" ht="15" customHeight="1">
      <c r="A646" s="76" t="s">
        <v>1067</v>
      </c>
      <c r="B646" s="117" t="s">
        <v>238</v>
      </c>
      <c r="C646" s="111"/>
      <c r="D646" s="146">
        <v>4.9500999999999999</v>
      </c>
      <c r="E646" s="144">
        <v>8.56</v>
      </c>
      <c r="F646" s="137">
        <f t="shared" si="9"/>
        <v>0</v>
      </c>
      <c r="G646" s="115">
        <v>122398.87</v>
      </c>
      <c r="H646" s="113"/>
      <c r="I646" s="80" t="s">
        <v>399</v>
      </c>
      <c r="J646" s="113"/>
      <c r="K646" s="151">
        <v>1</v>
      </c>
      <c r="L646" s="139">
        <v>0.8</v>
      </c>
      <c r="M646" s="80" t="s">
        <v>1784</v>
      </c>
    </row>
    <row r="647" spans="1:13" s="74" customFormat="1" ht="15" customHeight="1">
      <c r="A647" s="76" t="s">
        <v>1068</v>
      </c>
      <c r="B647" s="117" t="s">
        <v>239</v>
      </c>
      <c r="C647" s="111"/>
      <c r="D647" s="146">
        <v>1.5891999999999999</v>
      </c>
      <c r="E647" s="144">
        <v>1.36</v>
      </c>
      <c r="F647" s="137">
        <f t="shared" ref="F647:F710" si="10">IF(I647="Mental Health and Substance Abuse",ROUND(E647,0),0)</f>
        <v>0</v>
      </c>
      <c r="G647" s="115">
        <v>30000</v>
      </c>
      <c r="H647" s="113"/>
      <c r="I647" s="80" t="s">
        <v>399</v>
      </c>
      <c r="J647" s="113"/>
      <c r="K647" s="151">
        <v>1</v>
      </c>
      <c r="L647" s="139">
        <v>0.8</v>
      </c>
      <c r="M647" s="80" t="s">
        <v>1784</v>
      </c>
    </row>
    <row r="648" spans="1:13" ht="15" customHeight="1">
      <c r="A648" s="76" t="s">
        <v>1069</v>
      </c>
      <c r="B648" s="117" t="s">
        <v>239</v>
      </c>
      <c r="C648" s="111"/>
      <c r="D648" s="146">
        <v>1.8013999999999999</v>
      </c>
      <c r="E648" s="144">
        <v>1.7</v>
      </c>
      <c r="F648" s="137">
        <f t="shared" si="10"/>
        <v>0</v>
      </c>
      <c r="G648" s="115">
        <v>32640.27</v>
      </c>
      <c r="H648" s="113"/>
      <c r="I648" s="80" t="s">
        <v>399</v>
      </c>
      <c r="J648" s="113"/>
      <c r="K648" s="151">
        <v>1</v>
      </c>
      <c r="L648" s="139">
        <v>0.8</v>
      </c>
      <c r="M648" s="80" t="s">
        <v>1784</v>
      </c>
    </row>
    <row r="649" spans="1:13" ht="15" customHeight="1">
      <c r="A649" s="76" t="s">
        <v>1070</v>
      </c>
      <c r="B649" s="117" t="s">
        <v>239</v>
      </c>
      <c r="C649" s="111"/>
      <c r="D649" s="146">
        <v>2.8475000000000001</v>
      </c>
      <c r="E649" s="144">
        <v>3.04</v>
      </c>
      <c r="F649" s="137">
        <f t="shared" si="10"/>
        <v>0</v>
      </c>
      <c r="G649" s="115">
        <v>84430.55</v>
      </c>
      <c r="H649" s="113"/>
      <c r="I649" s="80" t="s">
        <v>399</v>
      </c>
      <c r="J649" s="113"/>
      <c r="K649" s="151">
        <v>1</v>
      </c>
      <c r="L649" s="139">
        <v>0.8</v>
      </c>
      <c r="M649" s="80" t="s">
        <v>1784</v>
      </c>
    </row>
    <row r="650" spans="1:13" ht="15" customHeight="1">
      <c r="A650" s="76" t="s">
        <v>1071</v>
      </c>
      <c r="B650" s="117" t="s">
        <v>239</v>
      </c>
      <c r="C650" s="111"/>
      <c r="D650" s="146">
        <v>4.3868</v>
      </c>
      <c r="E650" s="144">
        <v>8.18</v>
      </c>
      <c r="F650" s="137">
        <f t="shared" si="10"/>
        <v>0</v>
      </c>
      <c r="G650" s="115">
        <v>97562.02</v>
      </c>
      <c r="H650" s="113"/>
      <c r="I650" s="80" t="s">
        <v>399</v>
      </c>
      <c r="J650" s="113"/>
      <c r="K650" s="151">
        <v>1</v>
      </c>
      <c r="L650" s="139">
        <v>0.8</v>
      </c>
      <c r="M650" s="80" t="s">
        <v>1784</v>
      </c>
    </row>
    <row r="651" spans="1:13" s="74" customFormat="1" ht="15" customHeight="1">
      <c r="A651" s="76" t="s">
        <v>1072</v>
      </c>
      <c r="B651" s="117" t="s">
        <v>240</v>
      </c>
      <c r="C651" s="111"/>
      <c r="D651" s="146">
        <v>2.5884999999999998</v>
      </c>
      <c r="E651" s="144">
        <v>1.71</v>
      </c>
      <c r="F651" s="137">
        <f t="shared" si="10"/>
        <v>0</v>
      </c>
      <c r="G651" s="115">
        <v>54634.65</v>
      </c>
      <c r="H651" s="113"/>
      <c r="I651" s="80" t="s">
        <v>399</v>
      </c>
      <c r="J651" s="113"/>
      <c r="K651" s="151">
        <v>1</v>
      </c>
      <c r="L651" s="139">
        <v>0.8</v>
      </c>
      <c r="M651" s="80" t="s">
        <v>1784</v>
      </c>
    </row>
    <row r="652" spans="1:13" ht="15" customHeight="1">
      <c r="A652" s="76" t="s">
        <v>1073</v>
      </c>
      <c r="B652" s="117" t="s">
        <v>240</v>
      </c>
      <c r="C652" s="111"/>
      <c r="D652" s="146">
        <v>2.9253</v>
      </c>
      <c r="E652" s="144">
        <v>2.95</v>
      </c>
      <c r="F652" s="137">
        <f t="shared" si="10"/>
        <v>0</v>
      </c>
      <c r="G652" s="115">
        <v>59615.06</v>
      </c>
      <c r="H652" s="113"/>
      <c r="I652" s="80" t="s">
        <v>399</v>
      </c>
      <c r="J652" s="113"/>
      <c r="K652" s="151">
        <v>1</v>
      </c>
      <c r="L652" s="139">
        <v>0.8</v>
      </c>
      <c r="M652" s="80" t="s">
        <v>1784</v>
      </c>
    </row>
    <row r="653" spans="1:13" ht="15" customHeight="1">
      <c r="A653" s="76" t="s">
        <v>1074</v>
      </c>
      <c r="B653" s="117" t="s">
        <v>240</v>
      </c>
      <c r="C653" s="111"/>
      <c r="D653" s="146">
        <v>3.3256000000000001</v>
      </c>
      <c r="E653" s="144">
        <v>5.05</v>
      </c>
      <c r="F653" s="137">
        <f t="shared" si="10"/>
        <v>0</v>
      </c>
      <c r="G653" s="115">
        <v>66602.69</v>
      </c>
      <c r="H653" s="113"/>
      <c r="I653" s="80" t="s">
        <v>399</v>
      </c>
      <c r="J653" s="113"/>
      <c r="K653" s="151">
        <v>1</v>
      </c>
      <c r="L653" s="139">
        <v>0.8</v>
      </c>
      <c r="M653" s="80" t="s">
        <v>1784</v>
      </c>
    </row>
    <row r="654" spans="1:13" ht="15" customHeight="1">
      <c r="A654" s="76" t="s">
        <v>1075</v>
      </c>
      <c r="B654" s="117" t="s">
        <v>240</v>
      </c>
      <c r="C654" s="111"/>
      <c r="D654" s="146">
        <v>4.8514999999999997</v>
      </c>
      <c r="E654" s="144">
        <v>7.4</v>
      </c>
      <c r="F654" s="137">
        <f t="shared" si="10"/>
        <v>0</v>
      </c>
      <c r="G654" s="115">
        <v>111099.12</v>
      </c>
      <c r="H654" s="113"/>
      <c r="I654" s="80" t="s">
        <v>399</v>
      </c>
      <c r="J654" s="113"/>
      <c r="K654" s="151">
        <v>1</v>
      </c>
      <c r="L654" s="139">
        <v>0.8</v>
      </c>
      <c r="M654" s="80" t="s">
        <v>1784</v>
      </c>
    </row>
    <row r="655" spans="1:13" s="74" customFormat="1" ht="15" customHeight="1">
      <c r="A655" s="76" t="s">
        <v>1076</v>
      </c>
      <c r="B655" s="117" t="s">
        <v>241</v>
      </c>
      <c r="C655" s="111"/>
      <c r="D655" s="146">
        <v>1.7085999999999999</v>
      </c>
      <c r="E655" s="144">
        <v>1.4</v>
      </c>
      <c r="F655" s="137">
        <f t="shared" si="10"/>
        <v>0</v>
      </c>
      <c r="G655" s="115">
        <v>35856.410000000003</v>
      </c>
      <c r="H655" s="113"/>
      <c r="I655" s="80" t="s">
        <v>399</v>
      </c>
      <c r="J655" s="113"/>
      <c r="K655" s="151">
        <v>1</v>
      </c>
      <c r="L655" s="139">
        <v>0.8</v>
      </c>
      <c r="M655" s="80" t="s">
        <v>1784</v>
      </c>
    </row>
    <row r="656" spans="1:13" ht="15" customHeight="1">
      <c r="A656" s="76" t="s">
        <v>1077</v>
      </c>
      <c r="B656" s="117" t="s">
        <v>241</v>
      </c>
      <c r="C656" s="111"/>
      <c r="D656" s="146">
        <v>1.7085999999999999</v>
      </c>
      <c r="E656" s="144">
        <v>1.69</v>
      </c>
      <c r="F656" s="137">
        <f t="shared" si="10"/>
        <v>0</v>
      </c>
      <c r="G656" s="115">
        <v>35856.410000000003</v>
      </c>
      <c r="H656" s="113"/>
      <c r="I656" s="80" t="s">
        <v>399</v>
      </c>
      <c r="J656" s="113"/>
      <c r="K656" s="151">
        <v>1</v>
      </c>
      <c r="L656" s="139">
        <v>0.8</v>
      </c>
      <c r="M656" s="80" t="s">
        <v>1784</v>
      </c>
    </row>
    <row r="657" spans="1:13" ht="15" customHeight="1">
      <c r="A657" s="76" t="s">
        <v>1078</v>
      </c>
      <c r="B657" s="117" t="s">
        <v>241</v>
      </c>
      <c r="C657" s="111"/>
      <c r="D657" s="146">
        <v>2.2949999999999999</v>
      </c>
      <c r="E657" s="144">
        <v>2.2200000000000002</v>
      </c>
      <c r="F657" s="137">
        <f t="shared" si="10"/>
        <v>0</v>
      </c>
      <c r="G657" s="115">
        <v>43174.9</v>
      </c>
      <c r="H657" s="113"/>
      <c r="I657" s="80" t="s">
        <v>399</v>
      </c>
      <c r="J657" s="113"/>
      <c r="K657" s="151">
        <v>1</v>
      </c>
      <c r="L657" s="139">
        <v>0.8</v>
      </c>
      <c r="M657" s="80" t="s">
        <v>1784</v>
      </c>
    </row>
    <row r="658" spans="1:13" ht="15" customHeight="1">
      <c r="A658" s="76" t="s">
        <v>1079</v>
      </c>
      <c r="B658" s="117" t="s">
        <v>241</v>
      </c>
      <c r="C658" s="111"/>
      <c r="D658" s="146">
        <v>3.8803999999999998</v>
      </c>
      <c r="E658" s="144">
        <v>7.04</v>
      </c>
      <c r="F658" s="137">
        <f t="shared" si="10"/>
        <v>0</v>
      </c>
      <c r="G658" s="115">
        <v>86352.62</v>
      </c>
      <c r="H658" s="113"/>
      <c r="I658" s="80" t="s">
        <v>399</v>
      </c>
      <c r="J658" s="113"/>
      <c r="K658" s="151">
        <v>1</v>
      </c>
      <c r="L658" s="139">
        <v>0.8</v>
      </c>
      <c r="M658" s="80" t="s">
        <v>1784</v>
      </c>
    </row>
    <row r="659" spans="1:13" s="74" customFormat="1" ht="15" customHeight="1">
      <c r="A659" s="76" t="s">
        <v>1080</v>
      </c>
      <c r="B659" s="117" t="s">
        <v>97</v>
      </c>
      <c r="C659" s="111"/>
      <c r="D659" s="146">
        <v>0.97150000000000003</v>
      </c>
      <c r="E659" s="144">
        <v>1.65</v>
      </c>
      <c r="F659" s="137">
        <f t="shared" si="10"/>
        <v>0</v>
      </c>
      <c r="G659" s="115">
        <v>30000</v>
      </c>
      <c r="H659" s="113"/>
      <c r="I659" s="80" t="s">
        <v>399</v>
      </c>
      <c r="J659" s="113"/>
      <c r="K659" s="151">
        <v>1</v>
      </c>
      <c r="L659" s="139">
        <v>0.8</v>
      </c>
      <c r="M659" s="80" t="s">
        <v>1784</v>
      </c>
    </row>
    <row r="660" spans="1:13" ht="15" customHeight="1">
      <c r="A660" s="76" t="s">
        <v>1081</v>
      </c>
      <c r="B660" s="117" t="s">
        <v>97</v>
      </c>
      <c r="C660" s="111"/>
      <c r="D660" s="146">
        <v>1.0933999999999999</v>
      </c>
      <c r="E660" s="144">
        <v>2.56</v>
      </c>
      <c r="F660" s="137">
        <f t="shared" si="10"/>
        <v>0</v>
      </c>
      <c r="G660" s="115">
        <v>30000</v>
      </c>
      <c r="H660" s="113"/>
      <c r="I660" s="80" t="s">
        <v>399</v>
      </c>
      <c r="J660" s="113"/>
      <c r="K660" s="151">
        <v>1</v>
      </c>
      <c r="L660" s="139">
        <v>0.8</v>
      </c>
      <c r="M660" s="80" t="s">
        <v>1784</v>
      </c>
    </row>
    <row r="661" spans="1:13" ht="15" customHeight="1">
      <c r="A661" s="76" t="s">
        <v>1082</v>
      </c>
      <c r="B661" s="117" t="s">
        <v>97</v>
      </c>
      <c r="C661" s="111"/>
      <c r="D661" s="146">
        <v>1.0933999999999999</v>
      </c>
      <c r="E661" s="144">
        <v>3.57</v>
      </c>
      <c r="F661" s="137">
        <f t="shared" si="10"/>
        <v>0</v>
      </c>
      <c r="G661" s="115">
        <v>31112.880000000001</v>
      </c>
      <c r="H661" s="113"/>
      <c r="I661" s="80" t="s">
        <v>399</v>
      </c>
      <c r="J661" s="113"/>
      <c r="K661" s="151">
        <v>1</v>
      </c>
      <c r="L661" s="139">
        <v>0.8</v>
      </c>
      <c r="M661" s="80" t="s">
        <v>1784</v>
      </c>
    </row>
    <row r="662" spans="1:13" ht="15" customHeight="1">
      <c r="A662" s="76" t="s">
        <v>1083</v>
      </c>
      <c r="B662" s="117" t="s">
        <v>97</v>
      </c>
      <c r="C662" s="111"/>
      <c r="D662" s="146">
        <v>1.6639999999999999</v>
      </c>
      <c r="E662" s="144">
        <v>5.33</v>
      </c>
      <c r="F662" s="137">
        <f t="shared" si="10"/>
        <v>0</v>
      </c>
      <c r="G662" s="115">
        <v>37298.21</v>
      </c>
      <c r="H662" s="113"/>
      <c r="I662" s="80" t="s">
        <v>399</v>
      </c>
      <c r="J662" s="113"/>
      <c r="K662" s="151">
        <v>1</v>
      </c>
      <c r="L662" s="139">
        <v>0.8</v>
      </c>
      <c r="M662" s="80" t="s">
        <v>1784</v>
      </c>
    </row>
    <row r="663" spans="1:13" s="74" customFormat="1" ht="15" customHeight="1">
      <c r="A663" s="76" t="s">
        <v>1084</v>
      </c>
      <c r="B663" s="117" t="s">
        <v>98</v>
      </c>
      <c r="C663" s="111"/>
      <c r="D663" s="146">
        <v>0.60289999999999999</v>
      </c>
      <c r="E663" s="144">
        <v>2.46</v>
      </c>
      <c r="F663" s="137">
        <f t="shared" si="10"/>
        <v>0</v>
      </c>
      <c r="G663" s="115">
        <v>30000</v>
      </c>
      <c r="H663" s="113"/>
      <c r="I663" s="80" t="s">
        <v>399</v>
      </c>
      <c r="J663" s="113"/>
      <c r="K663" s="151">
        <v>1</v>
      </c>
      <c r="L663" s="139">
        <v>0.8</v>
      </c>
      <c r="M663" s="80" t="s">
        <v>1784</v>
      </c>
    </row>
    <row r="664" spans="1:13" ht="15" customHeight="1">
      <c r="A664" s="76" t="s">
        <v>1085</v>
      </c>
      <c r="B664" s="117" t="s">
        <v>98</v>
      </c>
      <c r="C664" s="111"/>
      <c r="D664" s="146">
        <v>0.86609999999999998</v>
      </c>
      <c r="E664" s="144">
        <v>2.94</v>
      </c>
      <c r="F664" s="137">
        <f t="shared" si="10"/>
        <v>0</v>
      </c>
      <c r="G664" s="115">
        <v>30000</v>
      </c>
      <c r="H664" s="113"/>
      <c r="I664" s="80" t="s">
        <v>399</v>
      </c>
      <c r="J664" s="113"/>
      <c r="K664" s="151">
        <v>1</v>
      </c>
      <c r="L664" s="139">
        <v>0.8</v>
      </c>
      <c r="M664" s="80" t="s">
        <v>1784</v>
      </c>
    </row>
    <row r="665" spans="1:13" ht="15" customHeight="1">
      <c r="A665" s="76" t="s">
        <v>1086</v>
      </c>
      <c r="B665" s="117" t="s">
        <v>98</v>
      </c>
      <c r="C665" s="111"/>
      <c r="D665" s="146">
        <v>0.97389999999999999</v>
      </c>
      <c r="E665" s="144">
        <v>3.47</v>
      </c>
      <c r="F665" s="137">
        <f t="shared" si="10"/>
        <v>0</v>
      </c>
      <c r="G665" s="115">
        <v>30000</v>
      </c>
      <c r="H665" s="113"/>
      <c r="I665" s="80" t="s">
        <v>399</v>
      </c>
      <c r="J665" s="113"/>
      <c r="K665" s="151">
        <v>1</v>
      </c>
      <c r="L665" s="139">
        <v>0.8</v>
      </c>
      <c r="M665" s="80" t="s">
        <v>1784</v>
      </c>
    </row>
    <row r="666" spans="1:13" ht="15" customHeight="1">
      <c r="A666" s="76" t="s">
        <v>1087</v>
      </c>
      <c r="B666" s="117" t="s">
        <v>98</v>
      </c>
      <c r="C666" s="111"/>
      <c r="D666" s="146">
        <v>1.7170000000000001</v>
      </c>
      <c r="E666" s="144">
        <v>3.47</v>
      </c>
      <c r="F666" s="137">
        <f t="shared" si="10"/>
        <v>0</v>
      </c>
      <c r="G666" s="115">
        <v>30000</v>
      </c>
      <c r="H666" s="113"/>
      <c r="I666" s="80" t="s">
        <v>399</v>
      </c>
      <c r="J666" s="113"/>
      <c r="K666" s="151">
        <v>1</v>
      </c>
      <c r="L666" s="139">
        <v>0.8</v>
      </c>
      <c r="M666" s="80" t="s">
        <v>1784</v>
      </c>
    </row>
    <row r="667" spans="1:13" s="74" customFormat="1" ht="15" customHeight="1">
      <c r="A667" s="76" t="s">
        <v>1088</v>
      </c>
      <c r="B667" s="117" t="s">
        <v>242</v>
      </c>
      <c r="C667" s="111"/>
      <c r="D667" s="146">
        <v>0.87380000000000002</v>
      </c>
      <c r="E667" s="144">
        <v>1.85</v>
      </c>
      <c r="F667" s="137">
        <f t="shared" si="10"/>
        <v>0</v>
      </c>
      <c r="G667" s="115">
        <v>30000</v>
      </c>
      <c r="H667" s="113"/>
      <c r="I667" s="80" t="s">
        <v>399</v>
      </c>
      <c r="J667" s="113"/>
      <c r="K667" s="151">
        <v>1</v>
      </c>
      <c r="L667" s="139">
        <v>0.8</v>
      </c>
      <c r="M667" s="80" t="s">
        <v>1784</v>
      </c>
    </row>
    <row r="668" spans="1:13" ht="15" customHeight="1">
      <c r="A668" s="76" t="s">
        <v>1089</v>
      </c>
      <c r="B668" s="117" t="s">
        <v>242</v>
      </c>
      <c r="C668" s="111"/>
      <c r="D668" s="146">
        <v>0.95450000000000002</v>
      </c>
      <c r="E668" s="144">
        <v>2.5499999999999998</v>
      </c>
      <c r="F668" s="137">
        <f t="shared" si="10"/>
        <v>0</v>
      </c>
      <c r="G668" s="115">
        <v>33657.589999999997</v>
      </c>
      <c r="H668" s="113"/>
      <c r="I668" s="80" t="s">
        <v>399</v>
      </c>
      <c r="J668" s="113"/>
      <c r="K668" s="151">
        <v>1</v>
      </c>
      <c r="L668" s="139">
        <v>0.8</v>
      </c>
      <c r="M668" s="80" t="s">
        <v>1784</v>
      </c>
    </row>
    <row r="669" spans="1:13" ht="15" customHeight="1">
      <c r="A669" s="76" t="s">
        <v>1090</v>
      </c>
      <c r="B669" s="117" t="s">
        <v>242</v>
      </c>
      <c r="C669" s="111"/>
      <c r="D669" s="146">
        <v>1.2459</v>
      </c>
      <c r="E669" s="144">
        <v>3.88</v>
      </c>
      <c r="F669" s="137">
        <f t="shared" si="10"/>
        <v>0</v>
      </c>
      <c r="G669" s="115">
        <v>33657.589999999997</v>
      </c>
      <c r="H669" s="113"/>
      <c r="I669" s="80" t="s">
        <v>399</v>
      </c>
      <c r="J669" s="113"/>
      <c r="K669" s="151">
        <v>1</v>
      </c>
      <c r="L669" s="139">
        <v>0.8</v>
      </c>
      <c r="M669" s="80" t="s">
        <v>1784</v>
      </c>
    </row>
    <row r="670" spans="1:13" ht="15" customHeight="1">
      <c r="A670" s="76" t="s">
        <v>1091</v>
      </c>
      <c r="B670" s="117" t="s">
        <v>242</v>
      </c>
      <c r="C670" s="111"/>
      <c r="D670" s="146">
        <v>2.2564000000000002</v>
      </c>
      <c r="E670" s="144">
        <v>7.65</v>
      </c>
      <c r="F670" s="137">
        <f t="shared" si="10"/>
        <v>0</v>
      </c>
      <c r="G670" s="115">
        <v>50409.75</v>
      </c>
      <c r="H670" s="113"/>
      <c r="I670" s="80" t="s">
        <v>399</v>
      </c>
      <c r="J670" s="113"/>
      <c r="K670" s="151">
        <v>1</v>
      </c>
      <c r="L670" s="139">
        <v>0.8</v>
      </c>
      <c r="M670" s="80" t="s">
        <v>1784</v>
      </c>
    </row>
    <row r="671" spans="1:13" s="74" customFormat="1" ht="15" customHeight="1">
      <c r="A671" s="76" t="s">
        <v>1092</v>
      </c>
      <c r="B671" s="117" t="s">
        <v>243</v>
      </c>
      <c r="C671" s="111"/>
      <c r="D671" s="146">
        <v>1.1107</v>
      </c>
      <c r="E671" s="144">
        <v>2.71</v>
      </c>
      <c r="F671" s="137">
        <f t="shared" si="10"/>
        <v>0</v>
      </c>
      <c r="G671" s="115">
        <v>30000</v>
      </c>
      <c r="H671" s="113"/>
      <c r="I671" s="80" t="s">
        <v>389</v>
      </c>
      <c r="J671" s="113"/>
      <c r="K671" s="151">
        <v>1</v>
      </c>
      <c r="L671" s="139">
        <v>0.8</v>
      </c>
      <c r="M671" s="80" t="s">
        <v>1784</v>
      </c>
    </row>
    <row r="672" spans="1:13" ht="15" customHeight="1">
      <c r="A672" s="76" t="s">
        <v>1093</v>
      </c>
      <c r="B672" s="117" t="s">
        <v>243</v>
      </c>
      <c r="C672" s="111"/>
      <c r="D672" s="146">
        <v>1.2789999999999999</v>
      </c>
      <c r="E672" s="144">
        <v>3.53</v>
      </c>
      <c r="F672" s="137">
        <f t="shared" si="10"/>
        <v>0</v>
      </c>
      <c r="G672" s="115">
        <v>33032.07</v>
      </c>
      <c r="H672" s="113"/>
      <c r="I672" s="80" t="s">
        <v>389</v>
      </c>
      <c r="J672" s="113"/>
      <c r="K672" s="151">
        <v>1</v>
      </c>
      <c r="L672" s="139">
        <v>0.8</v>
      </c>
      <c r="M672" s="80" t="s">
        <v>1784</v>
      </c>
    </row>
    <row r="673" spans="1:13" ht="15" customHeight="1">
      <c r="A673" s="76" t="s">
        <v>1094</v>
      </c>
      <c r="B673" s="117" t="s">
        <v>243</v>
      </c>
      <c r="C673" s="111"/>
      <c r="D673" s="146">
        <v>2.0209999999999999</v>
      </c>
      <c r="E673" s="144">
        <v>7.23</v>
      </c>
      <c r="F673" s="137">
        <f t="shared" si="10"/>
        <v>0</v>
      </c>
      <c r="G673" s="115">
        <v>52448.29</v>
      </c>
      <c r="H673" s="113"/>
      <c r="I673" s="80" t="s">
        <v>389</v>
      </c>
      <c r="J673" s="113"/>
      <c r="K673" s="151">
        <v>1</v>
      </c>
      <c r="L673" s="139">
        <v>0.8</v>
      </c>
      <c r="M673" s="80" t="s">
        <v>1784</v>
      </c>
    </row>
    <row r="674" spans="1:13" ht="15" customHeight="1">
      <c r="A674" s="76" t="s">
        <v>1095</v>
      </c>
      <c r="B674" s="117" t="s">
        <v>243</v>
      </c>
      <c r="C674" s="111"/>
      <c r="D674" s="146">
        <v>2.7239</v>
      </c>
      <c r="E674" s="144">
        <v>9.2799999999999994</v>
      </c>
      <c r="F674" s="137">
        <f t="shared" si="10"/>
        <v>0</v>
      </c>
      <c r="G674" s="115">
        <v>60756.9</v>
      </c>
      <c r="H674" s="113"/>
      <c r="I674" s="80" t="s">
        <v>389</v>
      </c>
      <c r="J674" s="113"/>
      <c r="K674" s="151">
        <v>1</v>
      </c>
      <c r="L674" s="139">
        <v>0.8</v>
      </c>
      <c r="M674" s="80" t="s">
        <v>1784</v>
      </c>
    </row>
    <row r="675" spans="1:13" s="74" customFormat="1" ht="15" customHeight="1">
      <c r="A675" s="76" t="s">
        <v>1096</v>
      </c>
      <c r="B675" s="117" t="s">
        <v>244</v>
      </c>
      <c r="C675" s="111"/>
      <c r="D675" s="146">
        <v>0.61570000000000003</v>
      </c>
      <c r="E675" s="144">
        <v>2.5499999999999998</v>
      </c>
      <c r="F675" s="137">
        <f t="shared" si="10"/>
        <v>0</v>
      </c>
      <c r="G675" s="115">
        <v>30000</v>
      </c>
      <c r="H675" s="113"/>
      <c r="I675" s="80" t="s">
        <v>1845</v>
      </c>
      <c r="J675" s="113"/>
      <c r="K675" s="80">
        <v>1.31</v>
      </c>
      <c r="L675" s="139">
        <v>0.8</v>
      </c>
      <c r="M675" s="80" t="s">
        <v>1784</v>
      </c>
    </row>
    <row r="676" spans="1:13" ht="15" customHeight="1">
      <c r="A676" s="76" t="s">
        <v>1097</v>
      </c>
      <c r="B676" s="117" t="s">
        <v>244</v>
      </c>
      <c r="C676" s="111"/>
      <c r="D676" s="146">
        <v>1.0398000000000001</v>
      </c>
      <c r="E676" s="144">
        <v>4.07</v>
      </c>
      <c r="F676" s="137">
        <f t="shared" si="10"/>
        <v>0</v>
      </c>
      <c r="G676" s="115">
        <v>37885.01</v>
      </c>
      <c r="H676" s="113"/>
      <c r="I676" s="80" t="s">
        <v>1845</v>
      </c>
      <c r="J676" s="113"/>
      <c r="K676" s="80">
        <v>1.31</v>
      </c>
      <c r="L676" s="139">
        <v>0.8</v>
      </c>
      <c r="M676" s="80" t="s">
        <v>1784</v>
      </c>
    </row>
    <row r="677" spans="1:13" ht="15" customHeight="1">
      <c r="A677" s="76" t="s">
        <v>1098</v>
      </c>
      <c r="B677" s="117" t="s">
        <v>244</v>
      </c>
      <c r="C677" s="111"/>
      <c r="D677" s="146">
        <v>2.1501999999999999</v>
      </c>
      <c r="E677" s="144">
        <v>7.79</v>
      </c>
      <c r="F677" s="137">
        <f t="shared" si="10"/>
        <v>0</v>
      </c>
      <c r="G677" s="115">
        <v>71423.64</v>
      </c>
      <c r="H677" s="113"/>
      <c r="I677" s="80" t="s">
        <v>1845</v>
      </c>
      <c r="J677" s="113"/>
      <c r="K677" s="80">
        <v>1.31</v>
      </c>
      <c r="L677" s="139">
        <v>0.8</v>
      </c>
      <c r="M677" s="80" t="s">
        <v>1784</v>
      </c>
    </row>
    <row r="678" spans="1:13" ht="15" customHeight="1">
      <c r="A678" s="76" t="s">
        <v>1099</v>
      </c>
      <c r="B678" s="117" t="s">
        <v>244</v>
      </c>
      <c r="C678" s="111"/>
      <c r="D678" s="146">
        <v>2.2778</v>
      </c>
      <c r="E678" s="144">
        <v>8.32</v>
      </c>
      <c r="F678" s="137">
        <f t="shared" si="10"/>
        <v>0</v>
      </c>
      <c r="G678" s="115">
        <v>74462.789999999994</v>
      </c>
      <c r="H678" s="113"/>
      <c r="I678" s="80" t="s">
        <v>1845</v>
      </c>
      <c r="J678" s="113"/>
      <c r="K678" s="80">
        <v>1.31</v>
      </c>
      <c r="L678" s="139">
        <v>0.8</v>
      </c>
      <c r="M678" s="80" t="s">
        <v>1784</v>
      </c>
    </row>
    <row r="679" spans="1:13" s="74" customFormat="1" ht="15" customHeight="1">
      <c r="A679" s="76" t="s">
        <v>1100</v>
      </c>
      <c r="B679" s="117" t="s">
        <v>99</v>
      </c>
      <c r="C679" s="111"/>
      <c r="D679" s="146">
        <v>0.72970000000000002</v>
      </c>
      <c r="E679" s="144">
        <v>2.95</v>
      </c>
      <c r="F679" s="137">
        <f t="shared" si="10"/>
        <v>0</v>
      </c>
      <c r="G679" s="115">
        <v>30000</v>
      </c>
      <c r="H679" s="113"/>
      <c r="I679" s="80" t="s">
        <v>1845</v>
      </c>
      <c r="J679" s="113"/>
      <c r="K679" s="80">
        <v>1.31</v>
      </c>
      <c r="L679" s="139">
        <v>0.8</v>
      </c>
      <c r="M679" s="80" t="s">
        <v>1784</v>
      </c>
    </row>
    <row r="680" spans="1:13" ht="15" customHeight="1">
      <c r="A680" s="76" t="s">
        <v>1101</v>
      </c>
      <c r="B680" s="117" t="s">
        <v>99</v>
      </c>
      <c r="C680" s="111"/>
      <c r="D680" s="146">
        <v>1.1354</v>
      </c>
      <c r="E680" s="144">
        <v>4.1900000000000004</v>
      </c>
      <c r="F680" s="137">
        <f t="shared" si="10"/>
        <v>0</v>
      </c>
      <c r="G680" s="115">
        <v>32058.29</v>
      </c>
      <c r="H680" s="113"/>
      <c r="I680" s="80" t="s">
        <v>1845</v>
      </c>
      <c r="J680" s="113"/>
      <c r="K680" s="80">
        <v>1.31</v>
      </c>
      <c r="L680" s="139">
        <v>0.8</v>
      </c>
      <c r="M680" s="80" t="s">
        <v>1784</v>
      </c>
    </row>
    <row r="681" spans="1:13" ht="15" customHeight="1">
      <c r="A681" s="76" t="s">
        <v>1102</v>
      </c>
      <c r="B681" s="117" t="s">
        <v>99</v>
      </c>
      <c r="C681" s="111"/>
      <c r="D681" s="146">
        <v>1.9809000000000001</v>
      </c>
      <c r="E681" s="144">
        <v>5.33</v>
      </c>
      <c r="F681" s="137">
        <f t="shared" si="10"/>
        <v>0</v>
      </c>
      <c r="G681" s="115">
        <v>48111.08</v>
      </c>
      <c r="H681" s="113"/>
      <c r="I681" s="80" t="s">
        <v>1845</v>
      </c>
      <c r="J681" s="113"/>
      <c r="K681" s="80">
        <v>1.31</v>
      </c>
      <c r="L681" s="139">
        <v>0.8</v>
      </c>
      <c r="M681" s="80" t="s">
        <v>1784</v>
      </c>
    </row>
    <row r="682" spans="1:13" ht="15" customHeight="1">
      <c r="A682" s="76" t="s">
        <v>1103</v>
      </c>
      <c r="B682" s="117" t="s">
        <v>99</v>
      </c>
      <c r="C682" s="111"/>
      <c r="D682" s="146">
        <v>3.2999000000000001</v>
      </c>
      <c r="E682" s="144">
        <v>7.69</v>
      </c>
      <c r="F682" s="137">
        <f t="shared" si="10"/>
        <v>0</v>
      </c>
      <c r="G682" s="115">
        <v>83411.009999999995</v>
      </c>
      <c r="H682" s="113"/>
      <c r="I682" s="80" t="s">
        <v>1845</v>
      </c>
      <c r="J682" s="113"/>
      <c r="K682" s="80">
        <v>1.31</v>
      </c>
      <c r="L682" s="139">
        <v>0.8</v>
      </c>
      <c r="M682" s="80" t="s">
        <v>1784</v>
      </c>
    </row>
    <row r="683" spans="1:13" s="74" customFormat="1" ht="15" customHeight="1">
      <c r="A683" s="76" t="s">
        <v>1104</v>
      </c>
      <c r="B683" s="117" t="s">
        <v>245</v>
      </c>
      <c r="C683" s="111"/>
      <c r="D683" s="146">
        <v>0.92669999999999997</v>
      </c>
      <c r="E683" s="144">
        <v>1.97</v>
      </c>
      <c r="F683" s="137">
        <f t="shared" si="10"/>
        <v>0</v>
      </c>
      <c r="G683" s="115">
        <v>48797.24</v>
      </c>
      <c r="H683" s="113"/>
      <c r="I683" s="80" t="s">
        <v>399</v>
      </c>
      <c r="J683" s="113"/>
      <c r="K683" s="151">
        <v>1</v>
      </c>
      <c r="L683" s="139">
        <v>0.8</v>
      </c>
      <c r="M683" s="80" t="s">
        <v>1784</v>
      </c>
    </row>
    <row r="684" spans="1:13" ht="15" customHeight="1">
      <c r="A684" s="76" t="s">
        <v>1105</v>
      </c>
      <c r="B684" s="117" t="s">
        <v>245</v>
      </c>
      <c r="C684" s="111"/>
      <c r="D684" s="146">
        <v>1.1266</v>
      </c>
      <c r="E684" s="144">
        <v>2.71</v>
      </c>
      <c r="F684" s="137">
        <f t="shared" si="10"/>
        <v>0</v>
      </c>
      <c r="G684" s="115">
        <v>48797.24</v>
      </c>
      <c r="H684" s="113"/>
      <c r="I684" s="80" t="s">
        <v>399</v>
      </c>
      <c r="J684" s="113"/>
      <c r="K684" s="151">
        <v>1</v>
      </c>
      <c r="L684" s="139">
        <v>0.8</v>
      </c>
      <c r="M684" s="80" t="s">
        <v>1784</v>
      </c>
    </row>
    <row r="685" spans="1:13" ht="15" customHeight="1">
      <c r="A685" s="76" t="s">
        <v>1106</v>
      </c>
      <c r="B685" s="117" t="s">
        <v>245</v>
      </c>
      <c r="C685" s="111"/>
      <c r="D685" s="146">
        <v>1.4286000000000001</v>
      </c>
      <c r="E685" s="144">
        <v>4.8899999999999997</v>
      </c>
      <c r="F685" s="137">
        <f t="shared" si="10"/>
        <v>0</v>
      </c>
      <c r="G685" s="115">
        <v>48797.24</v>
      </c>
      <c r="H685" s="113"/>
      <c r="I685" s="80" t="s">
        <v>399</v>
      </c>
      <c r="J685" s="113"/>
      <c r="K685" s="151">
        <v>1</v>
      </c>
      <c r="L685" s="139">
        <v>0.8</v>
      </c>
      <c r="M685" s="80" t="s">
        <v>1784</v>
      </c>
    </row>
    <row r="686" spans="1:13" ht="15" customHeight="1">
      <c r="A686" s="76" t="s">
        <v>1107</v>
      </c>
      <c r="B686" s="117" t="s">
        <v>245</v>
      </c>
      <c r="C686" s="111"/>
      <c r="D686" s="146">
        <v>2.4876</v>
      </c>
      <c r="E686" s="144">
        <v>6.11</v>
      </c>
      <c r="F686" s="137">
        <f t="shared" si="10"/>
        <v>0</v>
      </c>
      <c r="G686" s="115">
        <v>61637.86</v>
      </c>
      <c r="H686" s="113"/>
      <c r="I686" s="80" t="s">
        <v>399</v>
      </c>
      <c r="J686" s="113"/>
      <c r="K686" s="151">
        <v>1</v>
      </c>
      <c r="L686" s="139">
        <v>0.8</v>
      </c>
      <c r="M686" s="80" t="s">
        <v>1784</v>
      </c>
    </row>
    <row r="687" spans="1:13" s="74" customFormat="1" ht="15" customHeight="1">
      <c r="A687" s="76" t="s">
        <v>1108</v>
      </c>
      <c r="B687" s="117" t="s">
        <v>246</v>
      </c>
      <c r="C687" s="111"/>
      <c r="D687" s="146">
        <v>0.63739999999999997</v>
      </c>
      <c r="E687" s="144">
        <v>2.4500000000000002</v>
      </c>
      <c r="F687" s="137">
        <f t="shared" si="10"/>
        <v>0</v>
      </c>
      <c r="G687" s="115">
        <v>30000</v>
      </c>
      <c r="H687" s="113"/>
      <c r="I687" s="80" t="s">
        <v>399</v>
      </c>
      <c r="J687" s="113"/>
      <c r="K687" s="151">
        <v>1</v>
      </c>
      <c r="L687" s="139">
        <v>0.8</v>
      </c>
      <c r="M687" s="80" t="s">
        <v>1784</v>
      </c>
    </row>
    <row r="688" spans="1:13" ht="15" customHeight="1">
      <c r="A688" s="76" t="s">
        <v>1109</v>
      </c>
      <c r="B688" s="117" t="s">
        <v>246</v>
      </c>
      <c r="C688" s="111"/>
      <c r="D688" s="146">
        <v>1.0801000000000001</v>
      </c>
      <c r="E688" s="144">
        <v>3.98</v>
      </c>
      <c r="F688" s="137">
        <f t="shared" si="10"/>
        <v>0</v>
      </c>
      <c r="G688" s="115">
        <v>30000</v>
      </c>
      <c r="H688" s="113"/>
      <c r="I688" s="80" t="s">
        <v>399</v>
      </c>
      <c r="J688" s="113"/>
      <c r="K688" s="151">
        <v>1</v>
      </c>
      <c r="L688" s="139">
        <v>0.8</v>
      </c>
      <c r="M688" s="80" t="s">
        <v>1784</v>
      </c>
    </row>
    <row r="689" spans="1:13" ht="15" customHeight="1">
      <c r="A689" s="76" t="s">
        <v>1110</v>
      </c>
      <c r="B689" s="117" t="s">
        <v>246</v>
      </c>
      <c r="C689" s="111"/>
      <c r="D689" s="146">
        <v>1.8214999999999999</v>
      </c>
      <c r="E689" s="144">
        <v>5.99</v>
      </c>
      <c r="F689" s="137">
        <f t="shared" si="10"/>
        <v>0</v>
      </c>
      <c r="G689" s="115">
        <v>48237.59</v>
      </c>
      <c r="H689" s="113"/>
      <c r="I689" s="80" t="s">
        <v>399</v>
      </c>
      <c r="J689" s="113"/>
      <c r="K689" s="151">
        <v>1</v>
      </c>
      <c r="L689" s="139">
        <v>0.8</v>
      </c>
      <c r="M689" s="80" t="s">
        <v>1784</v>
      </c>
    </row>
    <row r="690" spans="1:13" ht="15" customHeight="1">
      <c r="A690" s="76" t="s">
        <v>1111</v>
      </c>
      <c r="B690" s="117" t="s">
        <v>246</v>
      </c>
      <c r="C690" s="111"/>
      <c r="D690" s="146">
        <v>2.3441999999999998</v>
      </c>
      <c r="E690" s="144">
        <v>8.25</v>
      </c>
      <c r="F690" s="137">
        <f t="shared" si="10"/>
        <v>0</v>
      </c>
      <c r="G690" s="115">
        <v>52351.99</v>
      </c>
      <c r="H690" s="113"/>
      <c r="I690" s="80" t="s">
        <v>399</v>
      </c>
      <c r="J690" s="113"/>
      <c r="K690" s="151">
        <v>1</v>
      </c>
      <c r="L690" s="139">
        <v>0.8</v>
      </c>
      <c r="M690" s="80" t="s">
        <v>1784</v>
      </c>
    </row>
    <row r="691" spans="1:13" s="74" customFormat="1" ht="15" customHeight="1">
      <c r="A691" s="76" t="s">
        <v>1112</v>
      </c>
      <c r="B691" s="117" t="s">
        <v>247</v>
      </c>
      <c r="C691" s="111"/>
      <c r="D691" s="146">
        <v>0.65720000000000001</v>
      </c>
      <c r="E691" s="144">
        <v>1.87</v>
      </c>
      <c r="F691" s="137">
        <f t="shared" si="10"/>
        <v>0</v>
      </c>
      <c r="G691" s="115">
        <v>30000</v>
      </c>
      <c r="H691" s="113"/>
      <c r="I691" s="80" t="s">
        <v>1845</v>
      </c>
      <c r="J691" s="113"/>
      <c r="K691" s="80">
        <v>1.31</v>
      </c>
      <c r="L691" s="139">
        <v>0.8</v>
      </c>
      <c r="M691" s="80" t="s">
        <v>1784</v>
      </c>
    </row>
    <row r="692" spans="1:13" ht="15" customHeight="1">
      <c r="A692" s="76" t="s">
        <v>1113</v>
      </c>
      <c r="B692" s="117" t="s">
        <v>247</v>
      </c>
      <c r="C692" s="111"/>
      <c r="D692" s="146">
        <v>0.74319999999999997</v>
      </c>
      <c r="E692" s="144">
        <v>2.5099999999999998</v>
      </c>
      <c r="F692" s="137">
        <f t="shared" si="10"/>
        <v>0</v>
      </c>
      <c r="G692" s="115">
        <v>30000</v>
      </c>
      <c r="H692" s="113"/>
      <c r="I692" s="80" t="s">
        <v>1845</v>
      </c>
      <c r="J692" s="113"/>
      <c r="K692" s="80">
        <v>1.31</v>
      </c>
      <c r="L692" s="139">
        <v>0.8</v>
      </c>
      <c r="M692" s="80" t="s">
        <v>1784</v>
      </c>
    </row>
    <row r="693" spans="1:13" ht="15" customHeight="1">
      <c r="A693" s="76" t="s">
        <v>1114</v>
      </c>
      <c r="B693" s="117" t="s">
        <v>247</v>
      </c>
      <c r="C693" s="111"/>
      <c r="D693" s="146">
        <v>1.1774</v>
      </c>
      <c r="E693" s="144">
        <v>3.84</v>
      </c>
      <c r="F693" s="137">
        <f t="shared" si="10"/>
        <v>0</v>
      </c>
      <c r="G693" s="115">
        <v>35996.5</v>
      </c>
      <c r="H693" s="113"/>
      <c r="I693" s="80" t="s">
        <v>1845</v>
      </c>
      <c r="J693" s="113"/>
      <c r="K693" s="80">
        <v>1.31</v>
      </c>
      <c r="L693" s="139">
        <v>0.8</v>
      </c>
      <c r="M693" s="80" t="s">
        <v>1784</v>
      </c>
    </row>
    <row r="694" spans="1:13" ht="15" customHeight="1">
      <c r="A694" s="76" t="s">
        <v>1115</v>
      </c>
      <c r="B694" s="117" t="s">
        <v>247</v>
      </c>
      <c r="C694" s="111"/>
      <c r="D694" s="146">
        <v>2.4283000000000001</v>
      </c>
      <c r="E694" s="144">
        <v>7.23</v>
      </c>
      <c r="F694" s="137">
        <f t="shared" si="10"/>
        <v>0</v>
      </c>
      <c r="G694" s="115">
        <v>76484.73</v>
      </c>
      <c r="H694" s="113"/>
      <c r="I694" s="80" t="s">
        <v>1845</v>
      </c>
      <c r="J694" s="113"/>
      <c r="K694" s="80">
        <v>1.31</v>
      </c>
      <c r="L694" s="139">
        <v>0.8</v>
      </c>
      <c r="M694" s="80" t="s">
        <v>1784</v>
      </c>
    </row>
    <row r="695" spans="1:13" s="74" customFormat="1" ht="15" customHeight="1">
      <c r="A695" s="76" t="s">
        <v>1116</v>
      </c>
      <c r="B695" s="117" t="s">
        <v>248</v>
      </c>
      <c r="C695" s="111"/>
      <c r="D695" s="146">
        <v>1.8886000000000001</v>
      </c>
      <c r="E695" s="144">
        <v>3.35</v>
      </c>
      <c r="F695" s="137">
        <f t="shared" si="10"/>
        <v>0</v>
      </c>
      <c r="G695" s="115">
        <v>41372.31</v>
      </c>
      <c r="H695" s="113"/>
      <c r="I695" s="80" t="s">
        <v>400</v>
      </c>
      <c r="J695" s="113"/>
      <c r="K695" s="151">
        <v>1</v>
      </c>
      <c r="L695" s="139">
        <v>0.8</v>
      </c>
      <c r="M695" s="80" t="s">
        <v>1784</v>
      </c>
    </row>
    <row r="696" spans="1:13" ht="15" customHeight="1">
      <c r="A696" s="76" t="s">
        <v>1117</v>
      </c>
      <c r="B696" s="117" t="s">
        <v>248</v>
      </c>
      <c r="C696" s="111"/>
      <c r="D696" s="146">
        <v>2.3153000000000001</v>
      </c>
      <c r="E696" s="144">
        <v>4.92</v>
      </c>
      <c r="F696" s="137">
        <f t="shared" si="10"/>
        <v>0</v>
      </c>
      <c r="G696" s="115">
        <v>43499.97</v>
      </c>
      <c r="H696" s="113"/>
      <c r="I696" s="80" t="s">
        <v>400</v>
      </c>
      <c r="J696" s="113"/>
      <c r="K696" s="151">
        <v>1</v>
      </c>
      <c r="L696" s="139">
        <v>0.8</v>
      </c>
      <c r="M696" s="80" t="s">
        <v>1784</v>
      </c>
    </row>
    <row r="697" spans="1:13" ht="15" customHeight="1">
      <c r="A697" s="76" t="s">
        <v>1118</v>
      </c>
      <c r="B697" s="117" t="s">
        <v>248</v>
      </c>
      <c r="C697" s="111"/>
      <c r="D697" s="146">
        <v>3.1774</v>
      </c>
      <c r="E697" s="144">
        <v>6.57</v>
      </c>
      <c r="F697" s="137">
        <f t="shared" si="10"/>
        <v>0</v>
      </c>
      <c r="G697" s="115">
        <v>78577.97</v>
      </c>
      <c r="H697" s="113"/>
      <c r="I697" s="80" t="s">
        <v>400</v>
      </c>
      <c r="J697" s="113"/>
      <c r="K697" s="151">
        <v>1</v>
      </c>
      <c r="L697" s="139">
        <v>0.8</v>
      </c>
      <c r="M697" s="80" t="s">
        <v>1784</v>
      </c>
    </row>
    <row r="698" spans="1:13" ht="15" customHeight="1">
      <c r="A698" s="76" t="s">
        <v>1119</v>
      </c>
      <c r="B698" s="117" t="s">
        <v>248</v>
      </c>
      <c r="C698" s="111"/>
      <c r="D698" s="146">
        <v>6.1264000000000003</v>
      </c>
      <c r="E698" s="144">
        <v>17.61</v>
      </c>
      <c r="F698" s="137">
        <f t="shared" si="10"/>
        <v>0</v>
      </c>
      <c r="G698" s="115">
        <v>136065.89000000001</v>
      </c>
      <c r="H698" s="113"/>
      <c r="I698" s="80" t="s">
        <v>400</v>
      </c>
      <c r="J698" s="113"/>
      <c r="K698" s="151">
        <v>1</v>
      </c>
      <c r="L698" s="139">
        <v>0.8</v>
      </c>
      <c r="M698" s="80" t="s">
        <v>1784</v>
      </c>
    </row>
    <row r="699" spans="1:13" s="74" customFormat="1" ht="15" customHeight="1">
      <c r="A699" s="76" t="s">
        <v>1120</v>
      </c>
      <c r="B699" s="117" t="s">
        <v>100</v>
      </c>
      <c r="C699" s="111"/>
      <c r="D699" s="146">
        <v>3.0133000000000001</v>
      </c>
      <c r="E699" s="144">
        <v>2.19</v>
      </c>
      <c r="F699" s="137">
        <f t="shared" si="10"/>
        <v>0</v>
      </c>
      <c r="G699" s="115">
        <v>41392.5</v>
      </c>
      <c r="H699" s="113"/>
      <c r="I699" s="80" t="s">
        <v>385</v>
      </c>
      <c r="J699" s="113"/>
      <c r="K699" s="151">
        <v>1</v>
      </c>
      <c r="L699" s="139">
        <v>0.8</v>
      </c>
      <c r="M699" s="80" t="s">
        <v>1784</v>
      </c>
    </row>
    <row r="700" spans="1:13" ht="15" customHeight="1">
      <c r="A700" s="76" t="s">
        <v>1121</v>
      </c>
      <c r="B700" s="117" t="s">
        <v>100</v>
      </c>
      <c r="C700" s="111"/>
      <c r="D700" s="146">
        <v>3.0133000000000001</v>
      </c>
      <c r="E700" s="144">
        <v>2.19</v>
      </c>
      <c r="F700" s="137">
        <f t="shared" si="10"/>
        <v>0</v>
      </c>
      <c r="G700" s="115">
        <v>59774.92</v>
      </c>
      <c r="H700" s="113"/>
      <c r="I700" s="80" t="s">
        <v>385</v>
      </c>
      <c r="J700" s="113"/>
      <c r="K700" s="151">
        <v>1</v>
      </c>
      <c r="L700" s="139">
        <v>0.8</v>
      </c>
      <c r="M700" s="80" t="s">
        <v>1784</v>
      </c>
    </row>
    <row r="701" spans="1:13" ht="15" customHeight="1">
      <c r="A701" s="76" t="s">
        <v>1122</v>
      </c>
      <c r="B701" s="117" t="s">
        <v>100</v>
      </c>
      <c r="C701" s="111"/>
      <c r="D701" s="146">
        <v>3.0133000000000001</v>
      </c>
      <c r="E701" s="144">
        <v>2.19</v>
      </c>
      <c r="F701" s="137">
        <f t="shared" si="10"/>
        <v>0</v>
      </c>
      <c r="G701" s="115">
        <v>59774.92</v>
      </c>
      <c r="H701" s="113"/>
      <c r="I701" s="80" t="s">
        <v>385</v>
      </c>
      <c r="J701" s="113"/>
      <c r="K701" s="151">
        <v>1</v>
      </c>
      <c r="L701" s="139">
        <v>0.8</v>
      </c>
      <c r="M701" s="80" t="s">
        <v>1784</v>
      </c>
    </row>
    <row r="702" spans="1:13" ht="15" customHeight="1">
      <c r="A702" s="76" t="s">
        <v>1123</v>
      </c>
      <c r="B702" s="117" t="s">
        <v>100</v>
      </c>
      <c r="C702" s="111"/>
      <c r="D702" s="146">
        <v>3.0133000000000001</v>
      </c>
      <c r="E702" s="144">
        <v>6.83</v>
      </c>
      <c r="F702" s="137">
        <f t="shared" si="10"/>
        <v>0</v>
      </c>
      <c r="G702" s="115">
        <v>88521.16</v>
      </c>
      <c r="H702" s="113"/>
      <c r="I702" s="80" t="s">
        <v>385</v>
      </c>
      <c r="J702" s="113"/>
      <c r="K702" s="151">
        <v>1</v>
      </c>
      <c r="L702" s="139">
        <v>0.8</v>
      </c>
      <c r="M702" s="80" t="s">
        <v>1784</v>
      </c>
    </row>
    <row r="703" spans="1:13" s="74" customFormat="1" ht="15" customHeight="1">
      <c r="A703" s="76" t="s">
        <v>1124</v>
      </c>
      <c r="B703" s="117" t="s">
        <v>101</v>
      </c>
      <c r="C703" s="111"/>
      <c r="D703" s="146">
        <v>1.4728000000000001</v>
      </c>
      <c r="E703" s="144">
        <v>1.88</v>
      </c>
      <c r="F703" s="137">
        <f t="shared" si="10"/>
        <v>0</v>
      </c>
      <c r="G703" s="115">
        <v>30724.37</v>
      </c>
      <c r="H703" s="113"/>
      <c r="I703" s="80" t="s">
        <v>385</v>
      </c>
      <c r="J703" s="113"/>
      <c r="K703" s="151">
        <v>1</v>
      </c>
      <c r="L703" s="139">
        <v>0.8</v>
      </c>
      <c r="M703" s="80" t="s">
        <v>1784</v>
      </c>
    </row>
    <row r="704" spans="1:13" ht="15" customHeight="1">
      <c r="A704" s="76" t="s">
        <v>1125</v>
      </c>
      <c r="B704" s="117" t="s">
        <v>101</v>
      </c>
      <c r="C704" s="111"/>
      <c r="D704" s="146">
        <v>2.8445999999999998</v>
      </c>
      <c r="E704" s="144">
        <v>2.72</v>
      </c>
      <c r="F704" s="137">
        <f t="shared" si="10"/>
        <v>0</v>
      </c>
      <c r="G704" s="115">
        <v>51902.43</v>
      </c>
      <c r="H704" s="113"/>
      <c r="I704" s="80" t="s">
        <v>385</v>
      </c>
      <c r="J704" s="113"/>
      <c r="K704" s="151">
        <v>1</v>
      </c>
      <c r="L704" s="139">
        <v>0.8</v>
      </c>
      <c r="M704" s="80" t="s">
        <v>1784</v>
      </c>
    </row>
    <row r="705" spans="1:13" ht="15" customHeight="1">
      <c r="A705" s="76" t="s">
        <v>1126</v>
      </c>
      <c r="B705" s="117" t="s">
        <v>101</v>
      </c>
      <c r="C705" s="111"/>
      <c r="D705" s="146">
        <v>3.7094</v>
      </c>
      <c r="E705" s="144">
        <v>3.39</v>
      </c>
      <c r="F705" s="137">
        <f t="shared" si="10"/>
        <v>0</v>
      </c>
      <c r="G705" s="115">
        <v>66958.69</v>
      </c>
      <c r="H705" s="113"/>
      <c r="I705" s="80" t="s">
        <v>385</v>
      </c>
      <c r="J705" s="113"/>
      <c r="K705" s="151">
        <v>1</v>
      </c>
      <c r="L705" s="139">
        <v>0.8</v>
      </c>
      <c r="M705" s="80" t="s">
        <v>1784</v>
      </c>
    </row>
    <row r="706" spans="1:13" ht="15" customHeight="1">
      <c r="A706" s="76" t="s">
        <v>1127</v>
      </c>
      <c r="B706" s="117" t="s">
        <v>101</v>
      </c>
      <c r="C706" s="111"/>
      <c r="D706" s="146">
        <v>4.0639000000000003</v>
      </c>
      <c r="E706" s="144">
        <v>10.98</v>
      </c>
      <c r="F706" s="137">
        <f t="shared" si="10"/>
        <v>0</v>
      </c>
      <c r="G706" s="115">
        <v>90414.7</v>
      </c>
      <c r="H706" s="113"/>
      <c r="I706" s="80" t="s">
        <v>385</v>
      </c>
      <c r="J706" s="113"/>
      <c r="K706" s="151">
        <v>1</v>
      </c>
      <c r="L706" s="139">
        <v>0.8</v>
      </c>
      <c r="M706" s="80" t="s">
        <v>1784</v>
      </c>
    </row>
    <row r="707" spans="1:13" s="74" customFormat="1" ht="15" customHeight="1">
      <c r="A707" s="76" t="s">
        <v>1128</v>
      </c>
      <c r="B707" s="117" t="s">
        <v>249</v>
      </c>
      <c r="C707" s="111"/>
      <c r="D707" s="146">
        <v>0.71989999999999998</v>
      </c>
      <c r="E707" s="144">
        <v>2.83</v>
      </c>
      <c r="F707" s="137">
        <f t="shared" si="10"/>
        <v>0</v>
      </c>
      <c r="G707" s="115">
        <v>30000</v>
      </c>
      <c r="H707" s="113"/>
      <c r="I707" s="80" t="s">
        <v>385</v>
      </c>
      <c r="J707" s="113"/>
      <c r="K707" s="151">
        <v>1</v>
      </c>
      <c r="L707" s="139">
        <v>0.8</v>
      </c>
      <c r="M707" s="80" t="s">
        <v>1784</v>
      </c>
    </row>
    <row r="708" spans="1:13" ht="15" customHeight="1">
      <c r="A708" s="76" t="s">
        <v>1129</v>
      </c>
      <c r="B708" s="117" t="s">
        <v>249</v>
      </c>
      <c r="C708" s="111"/>
      <c r="D708" s="146">
        <v>1.0264</v>
      </c>
      <c r="E708" s="144">
        <v>3.96</v>
      </c>
      <c r="F708" s="137">
        <f t="shared" si="10"/>
        <v>0</v>
      </c>
      <c r="G708" s="115">
        <v>30000</v>
      </c>
      <c r="H708" s="113"/>
      <c r="I708" s="80" t="s">
        <v>385</v>
      </c>
      <c r="J708" s="113"/>
      <c r="K708" s="151">
        <v>1</v>
      </c>
      <c r="L708" s="139">
        <v>0.8</v>
      </c>
      <c r="M708" s="80" t="s">
        <v>1784</v>
      </c>
    </row>
    <row r="709" spans="1:13" ht="15" customHeight="1">
      <c r="A709" s="76" t="s">
        <v>1130</v>
      </c>
      <c r="B709" s="117" t="s">
        <v>249</v>
      </c>
      <c r="C709" s="111"/>
      <c r="D709" s="146">
        <v>2.0461</v>
      </c>
      <c r="E709" s="144">
        <v>6.14</v>
      </c>
      <c r="F709" s="137">
        <f t="shared" si="10"/>
        <v>0</v>
      </c>
      <c r="G709" s="115">
        <v>56392.62</v>
      </c>
      <c r="H709" s="113"/>
      <c r="I709" s="80" t="s">
        <v>385</v>
      </c>
      <c r="J709" s="113"/>
      <c r="K709" s="151">
        <v>1</v>
      </c>
      <c r="L709" s="139">
        <v>0.8</v>
      </c>
      <c r="M709" s="80" t="s">
        <v>1784</v>
      </c>
    </row>
    <row r="710" spans="1:13" ht="15" customHeight="1">
      <c r="A710" s="76" t="s">
        <v>1131</v>
      </c>
      <c r="B710" s="117" t="s">
        <v>249</v>
      </c>
      <c r="C710" s="111"/>
      <c r="D710" s="146">
        <v>3.5287999999999999</v>
      </c>
      <c r="E710" s="144">
        <v>8.4700000000000006</v>
      </c>
      <c r="F710" s="137">
        <f t="shared" si="10"/>
        <v>0</v>
      </c>
      <c r="G710" s="115">
        <v>75772.460000000006</v>
      </c>
      <c r="H710" s="113"/>
      <c r="I710" s="80" t="s">
        <v>385</v>
      </c>
      <c r="J710" s="113"/>
      <c r="K710" s="151">
        <v>1</v>
      </c>
      <c r="L710" s="139">
        <v>0.8</v>
      </c>
      <c r="M710" s="80" t="s">
        <v>1784</v>
      </c>
    </row>
    <row r="711" spans="1:13" s="74" customFormat="1" ht="15" customHeight="1">
      <c r="A711" s="76" t="s">
        <v>1132</v>
      </c>
      <c r="B711" s="117" t="s">
        <v>102</v>
      </c>
      <c r="C711" s="111"/>
      <c r="D711" s="146">
        <v>0.66359999999999997</v>
      </c>
      <c r="E711" s="144">
        <v>2.87</v>
      </c>
      <c r="F711" s="137">
        <f t="shared" ref="F711:F774" si="11">IF(I711="Mental Health and Substance Abuse",ROUND(E711,0),0)</f>
        <v>0</v>
      </c>
      <c r="G711" s="115">
        <v>30000</v>
      </c>
      <c r="H711" s="113"/>
      <c r="I711" s="80" t="s">
        <v>1845</v>
      </c>
      <c r="J711" s="113"/>
      <c r="K711" s="80">
        <v>1.31</v>
      </c>
      <c r="L711" s="139">
        <v>0.8</v>
      </c>
      <c r="M711" s="80" t="s">
        <v>1784</v>
      </c>
    </row>
    <row r="712" spans="1:13" ht="15" customHeight="1">
      <c r="A712" s="76" t="s">
        <v>1133</v>
      </c>
      <c r="B712" s="117" t="s">
        <v>102</v>
      </c>
      <c r="C712" s="111"/>
      <c r="D712" s="146">
        <v>0.88729999999999998</v>
      </c>
      <c r="E712" s="144">
        <v>3.86</v>
      </c>
      <c r="F712" s="137">
        <f t="shared" si="11"/>
        <v>0</v>
      </c>
      <c r="G712" s="115">
        <v>30000</v>
      </c>
      <c r="H712" s="113"/>
      <c r="I712" s="80" t="s">
        <v>1845</v>
      </c>
      <c r="J712" s="113"/>
      <c r="K712" s="80">
        <v>1.31</v>
      </c>
      <c r="L712" s="139">
        <v>0.8</v>
      </c>
      <c r="M712" s="80" t="s">
        <v>1784</v>
      </c>
    </row>
    <row r="713" spans="1:13" ht="15" customHeight="1">
      <c r="A713" s="76" t="s">
        <v>1134</v>
      </c>
      <c r="B713" s="117" t="s">
        <v>102</v>
      </c>
      <c r="C713" s="111"/>
      <c r="D713" s="146">
        <v>1.17</v>
      </c>
      <c r="E713" s="144">
        <v>4.2699999999999996</v>
      </c>
      <c r="F713" s="137">
        <f t="shared" si="11"/>
        <v>0</v>
      </c>
      <c r="G713" s="115">
        <v>30268.12</v>
      </c>
      <c r="H713" s="113"/>
      <c r="I713" s="80" t="s">
        <v>1845</v>
      </c>
      <c r="J713" s="113"/>
      <c r="K713" s="80">
        <v>1.31</v>
      </c>
      <c r="L713" s="139">
        <v>0.8</v>
      </c>
      <c r="M713" s="80" t="s">
        <v>1784</v>
      </c>
    </row>
    <row r="714" spans="1:13" ht="15" customHeight="1">
      <c r="A714" s="76" t="s">
        <v>1135</v>
      </c>
      <c r="B714" s="117" t="s">
        <v>102</v>
      </c>
      <c r="C714" s="111"/>
      <c r="D714" s="146">
        <v>2.0223</v>
      </c>
      <c r="E714" s="144">
        <v>6.67</v>
      </c>
      <c r="F714" s="137">
        <f t="shared" si="11"/>
        <v>0</v>
      </c>
      <c r="G714" s="115">
        <v>50798.27</v>
      </c>
      <c r="H714" s="113"/>
      <c r="I714" s="80" t="s">
        <v>1845</v>
      </c>
      <c r="J714" s="113"/>
      <c r="K714" s="80">
        <v>1.31</v>
      </c>
      <c r="L714" s="139">
        <v>0.8</v>
      </c>
      <c r="M714" s="80" t="s">
        <v>1784</v>
      </c>
    </row>
    <row r="715" spans="1:13" s="74" customFormat="1" ht="15" customHeight="1">
      <c r="A715" s="76" t="s">
        <v>1136</v>
      </c>
      <c r="B715" s="117" t="s">
        <v>103</v>
      </c>
      <c r="C715" s="111"/>
      <c r="D715" s="146">
        <v>0.46850000000000003</v>
      </c>
      <c r="E715" s="144">
        <v>2.29</v>
      </c>
      <c r="F715" s="137">
        <f t="shared" si="11"/>
        <v>0</v>
      </c>
      <c r="G715" s="115">
        <v>30000</v>
      </c>
      <c r="H715" s="113"/>
      <c r="I715" s="80" t="s">
        <v>401</v>
      </c>
      <c r="J715" s="113"/>
      <c r="K715" s="151">
        <v>1</v>
      </c>
      <c r="L715" s="139">
        <v>0.8</v>
      </c>
      <c r="M715" s="80" t="s">
        <v>1784</v>
      </c>
    </row>
    <row r="716" spans="1:13" ht="15" customHeight="1">
      <c r="A716" s="76" t="s">
        <v>1137</v>
      </c>
      <c r="B716" s="117" t="s">
        <v>103</v>
      </c>
      <c r="C716" s="111"/>
      <c r="D716" s="146">
        <v>0.97460000000000002</v>
      </c>
      <c r="E716" s="144">
        <v>3.58</v>
      </c>
      <c r="F716" s="137">
        <f t="shared" si="11"/>
        <v>0</v>
      </c>
      <c r="G716" s="115">
        <v>30000</v>
      </c>
      <c r="H716" s="113"/>
      <c r="I716" s="80" t="s">
        <v>401</v>
      </c>
      <c r="J716" s="113"/>
      <c r="K716" s="151">
        <v>1</v>
      </c>
      <c r="L716" s="139">
        <v>0.8</v>
      </c>
      <c r="M716" s="80" t="s">
        <v>1784</v>
      </c>
    </row>
    <row r="717" spans="1:13" ht="15" customHeight="1">
      <c r="A717" s="76" t="s">
        <v>1138</v>
      </c>
      <c r="B717" s="117" t="s">
        <v>103</v>
      </c>
      <c r="C717" s="111"/>
      <c r="D717" s="146">
        <v>1.6765000000000001</v>
      </c>
      <c r="E717" s="144">
        <v>6.18</v>
      </c>
      <c r="F717" s="137">
        <f t="shared" si="11"/>
        <v>0</v>
      </c>
      <c r="G717" s="115">
        <v>44924.59</v>
      </c>
      <c r="H717" s="113"/>
      <c r="I717" s="80" t="s">
        <v>401</v>
      </c>
      <c r="J717" s="113"/>
      <c r="K717" s="151">
        <v>1</v>
      </c>
      <c r="L717" s="139">
        <v>0.8</v>
      </c>
      <c r="M717" s="80" t="s">
        <v>1784</v>
      </c>
    </row>
    <row r="718" spans="1:13" ht="15" customHeight="1">
      <c r="A718" s="76" t="s">
        <v>1139</v>
      </c>
      <c r="B718" s="117" t="s">
        <v>103</v>
      </c>
      <c r="C718" s="111"/>
      <c r="D718" s="146">
        <v>2.7795000000000001</v>
      </c>
      <c r="E718" s="144">
        <v>9.26</v>
      </c>
      <c r="F718" s="137">
        <f t="shared" si="11"/>
        <v>0</v>
      </c>
      <c r="G718" s="115">
        <v>61985.84</v>
      </c>
      <c r="H718" s="113"/>
      <c r="I718" s="80" t="s">
        <v>401</v>
      </c>
      <c r="J718" s="113"/>
      <c r="K718" s="151">
        <v>1</v>
      </c>
      <c r="L718" s="139">
        <v>0.8</v>
      </c>
      <c r="M718" s="80" t="s">
        <v>1784</v>
      </c>
    </row>
    <row r="719" spans="1:13" s="74" customFormat="1" ht="15" customHeight="1">
      <c r="A719" s="76" t="s">
        <v>1140</v>
      </c>
      <c r="B719" s="117" t="s">
        <v>104</v>
      </c>
      <c r="C719" s="111"/>
      <c r="D719" s="146">
        <v>0.68089999999999995</v>
      </c>
      <c r="E719" s="144">
        <v>2.1</v>
      </c>
      <c r="F719" s="137">
        <f t="shared" si="11"/>
        <v>0</v>
      </c>
      <c r="G719" s="115">
        <v>30000</v>
      </c>
      <c r="H719" s="113"/>
      <c r="I719" s="80" t="s">
        <v>389</v>
      </c>
      <c r="J719" s="113"/>
      <c r="K719" s="151">
        <v>1</v>
      </c>
      <c r="L719" s="139">
        <v>0.8</v>
      </c>
      <c r="M719" s="80" t="s">
        <v>1784</v>
      </c>
    </row>
    <row r="720" spans="1:13" ht="15" customHeight="1">
      <c r="A720" s="76" t="s">
        <v>1141</v>
      </c>
      <c r="B720" s="117" t="s">
        <v>104</v>
      </c>
      <c r="C720" s="111"/>
      <c r="D720" s="146">
        <v>0.89119999999999999</v>
      </c>
      <c r="E720" s="144">
        <v>2.84</v>
      </c>
      <c r="F720" s="137">
        <f t="shared" si="11"/>
        <v>0</v>
      </c>
      <c r="G720" s="115">
        <v>30000</v>
      </c>
      <c r="H720" s="113"/>
      <c r="I720" s="80" t="s">
        <v>389</v>
      </c>
      <c r="J720" s="113"/>
      <c r="K720" s="151">
        <v>1</v>
      </c>
      <c r="L720" s="139">
        <v>0.8</v>
      </c>
      <c r="M720" s="80" t="s">
        <v>1784</v>
      </c>
    </row>
    <row r="721" spans="1:13" ht="15" customHeight="1">
      <c r="A721" s="76" t="s">
        <v>1142</v>
      </c>
      <c r="B721" s="117" t="s">
        <v>104</v>
      </c>
      <c r="C721" s="111"/>
      <c r="D721" s="146">
        <v>1.5152000000000001</v>
      </c>
      <c r="E721" s="144">
        <v>4.67</v>
      </c>
      <c r="F721" s="137">
        <f t="shared" si="11"/>
        <v>0</v>
      </c>
      <c r="G721" s="115">
        <v>44220.92</v>
      </c>
      <c r="H721" s="113"/>
      <c r="I721" s="80" t="s">
        <v>389</v>
      </c>
      <c r="J721" s="113"/>
      <c r="K721" s="151">
        <v>1</v>
      </c>
      <c r="L721" s="139">
        <v>0.8</v>
      </c>
      <c r="M721" s="80" t="s">
        <v>1784</v>
      </c>
    </row>
    <row r="722" spans="1:13" ht="15" customHeight="1">
      <c r="A722" s="76" t="s">
        <v>1143</v>
      </c>
      <c r="B722" s="117" t="s">
        <v>104</v>
      </c>
      <c r="C722" s="111"/>
      <c r="D722" s="146">
        <v>2.2082999999999999</v>
      </c>
      <c r="E722" s="144">
        <v>7.27</v>
      </c>
      <c r="F722" s="137">
        <f t="shared" si="11"/>
        <v>0</v>
      </c>
      <c r="G722" s="115">
        <v>49344.1</v>
      </c>
      <c r="H722" s="113"/>
      <c r="I722" s="80" t="s">
        <v>389</v>
      </c>
      <c r="J722" s="113"/>
      <c r="K722" s="151">
        <v>1</v>
      </c>
      <c r="L722" s="139">
        <v>0.8</v>
      </c>
      <c r="M722" s="80" t="s">
        <v>1784</v>
      </c>
    </row>
    <row r="723" spans="1:13" s="74" customFormat="1" ht="15" customHeight="1">
      <c r="A723" s="76" t="s">
        <v>1144</v>
      </c>
      <c r="B723" s="117" t="s">
        <v>250</v>
      </c>
      <c r="C723" s="111"/>
      <c r="D723" s="146">
        <v>0.45400000000000001</v>
      </c>
      <c r="E723" s="144">
        <v>2.09</v>
      </c>
      <c r="F723" s="137">
        <f t="shared" si="11"/>
        <v>0</v>
      </c>
      <c r="G723" s="115">
        <v>30000</v>
      </c>
      <c r="H723" s="113"/>
      <c r="I723" s="80" t="s">
        <v>1845</v>
      </c>
      <c r="J723" s="113"/>
      <c r="K723" s="80">
        <v>1.31</v>
      </c>
      <c r="L723" s="139">
        <v>0.8</v>
      </c>
      <c r="M723" s="80" t="s">
        <v>1784</v>
      </c>
    </row>
    <row r="724" spans="1:13" ht="15" customHeight="1">
      <c r="A724" s="76" t="s">
        <v>1145</v>
      </c>
      <c r="B724" s="117" t="s">
        <v>250</v>
      </c>
      <c r="C724" s="111"/>
      <c r="D724" s="146">
        <v>0.66400000000000003</v>
      </c>
      <c r="E724" s="144">
        <v>2.85</v>
      </c>
      <c r="F724" s="137">
        <f t="shared" si="11"/>
        <v>0</v>
      </c>
      <c r="G724" s="115">
        <v>30000</v>
      </c>
      <c r="H724" s="113"/>
      <c r="I724" s="80" t="s">
        <v>1845</v>
      </c>
      <c r="J724" s="113"/>
      <c r="K724" s="80">
        <v>1.31</v>
      </c>
      <c r="L724" s="139">
        <v>0.8</v>
      </c>
      <c r="M724" s="80" t="s">
        <v>1784</v>
      </c>
    </row>
    <row r="725" spans="1:13" ht="15" customHeight="1">
      <c r="A725" s="76" t="s">
        <v>1146</v>
      </c>
      <c r="B725" s="117" t="s">
        <v>250</v>
      </c>
      <c r="C725" s="111"/>
      <c r="D725" s="146">
        <v>1.2512000000000001</v>
      </c>
      <c r="E725" s="144">
        <v>4.84</v>
      </c>
      <c r="F725" s="137">
        <f t="shared" si="11"/>
        <v>0</v>
      </c>
      <c r="G725" s="115">
        <v>34917.19</v>
      </c>
      <c r="H725" s="113"/>
      <c r="I725" s="80" t="s">
        <v>1845</v>
      </c>
      <c r="J725" s="113"/>
      <c r="K725" s="80">
        <v>1.31</v>
      </c>
      <c r="L725" s="139">
        <v>0.8</v>
      </c>
      <c r="M725" s="80" t="s">
        <v>1784</v>
      </c>
    </row>
    <row r="726" spans="1:13" ht="15" customHeight="1">
      <c r="A726" s="76" t="s">
        <v>1147</v>
      </c>
      <c r="B726" s="117" t="s">
        <v>250</v>
      </c>
      <c r="C726" s="111"/>
      <c r="D726" s="146">
        <v>1.9464999999999999</v>
      </c>
      <c r="E726" s="144">
        <v>6.85</v>
      </c>
      <c r="F726" s="137">
        <f t="shared" si="11"/>
        <v>0</v>
      </c>
      <c r="G726" s="115">
        <v>53830.03</v>
      </c>
      <c r="H726" s="113"/>
      <c r="I726" s="80" t="s">
        <v>1845</v>
      </c>
      <c r="J726" s="113"/>
      <c r="K726" s="80">
        <v>1.31</v>
      </c>
      <c r="L726" s="139">
        <v>0.8</v>
      </c>
      <c r="M726" s="80" t="s">
        <v>1784</v>
      </c>
    </row>
    <row r="727" spans="1:13" s="74" customFormat="1" ht="15" customHeight="1">
      <c r="A727" s="76" t="s">
        <v>1148</v>
      </c>
      <c r="B727" s="117" t="s">
        <v>251</v>
      </c>
      <c r="C727" s="111"/>
      <c r="D727" s="146">
        <v>0.45090000000000002</v>
      </c>
      <c r="E727" s="144">
        <v>1.68</v>
      </c>
      <c r="F727" s="137">
        <f t="shared" si="11"/>
        <v>0</v>
      </c>
      <c r="G727" s="115">
        <v>30000</v>
      </c>
      <c r="H727" s="113"/>
      <c r="I727" s="80" t="s">
        <v>385</v>
      </c>
      <c r="J727" s="113"/>
      <c r="K727" s="151">
        <v>1</v>
      </c>
      <c r="L727" s="139">
        <v>0.8</v>
      </c>
      <c r="M727" s="80" t="s">
        <v>1784</v>
      </c>
    </row>
    <row r="728" spans="1:13" ht="15" customHeight="1">
      <c r="A728" s="76" t="s">
        <v>1149</v>
      </c>
      <c r="B728" s="117" t="s">
        <v>251</v>
      </c>
      <c r="C728" s="111"/>
      <c r="D728" s="146">
        <v>0.57489999999999997</v>
      </c>
      <c r="E728" s="144">
        <v>2.0099999999999998</v>
      </c>
      <c r="F728" s="137">
        <f t="shared" si="11"/>
        <v>0</v>
      </c>
      <c r="G728" s="115">
        <v>30000</v>
      </c>
      <c r="H728" s="113"/>
      <c r="I728" s="80" t="s">
        <v>385</v>
      </c>
      <c r="J728" s="113"/>
      <c r="K728" s="151">
        <v>1</v>
      </c>
      <c r="L728" s="139">
        <v>0.8</v>
      </c>
      <c r="M728" s="80" t="s">
        <v>1784</v>
      </c>
    </row>
    <row r="729" spans="1:13" ht="15" customHeight="1">
      <c r="A729" s="76" t="s">
        <v>1150</v>
      </c>
      <c r="B729" s="117" t="s">
        <v>251</v>
      </c>
      <c r="C729" s="111"/>
      <c r="D729" s="146">
        <v>1.5139</v>
      </c>
      <c r="E729" s="144">
        <v>3.49</v>
      </c>
      <c r="F729" s="137">
        <f t="shared" si="11"/>
        <v>0</v>
      </c>
      <c r="G729" s="115">
        <v>124537</v>
      </c>
      <c r="H729" s="113"/>
      <c r="I729" s="80" t="s">
        <v>385</v>
      </c>
      <c r="J729" s="113"/>
      <c r="K729" s="151">
        <v>1</v>
      </c>
      <c r="L729" s="139">
        <v>0.8</v>
      </c>
      <c r="M729" s="80" t="s">
        <v>1784</v>
      </c>
    </row>
    <row r="730" spans="1:13" ht="15" customHeight="1">
      <c r="A730" s="76" t="s">
        <v>1151</v>
      </c>
      <c r="B730" s="117" t="s">
        <v>251</v>
      </c>
      <c r="C730" s="111"/>
      <c r="D730" s="146">
        <v>3.0019</v>
      </c>
      <c r="E730" s="144">
        <v>5.52</v>
      </c>
      <c r="F730" s="137">
        <f t="shared" si="11"/>
        <v>0</v>
      </c>
      <c r="G730" s="115">
        <v>124537</v>
      </c>
      <c r="H730" s="113"/>
      <c r="I730" s="80" t="s">
        <v>385</v>
      </c>
      <c r="J730" s="113"/>
      <c r="K730" s="151">
        <v>1</v>
      </c>
      <c r="L730" s="139">
        <v>0.8</v>
      </c>
      <c r="M730" s="80" t="s">
        <v>1784</v>
      </c>
    </row>
    <row r="731" spans="1:13" s="74" customFormat="1" ht="15" customHeight="1">
      <c r="A731" s="76" t="s">
        <v>1152</v>
      </c>
      <c r="B731" s="117" t="s">
        <v>252</v>
      </c>
      <c r="C731" s="111"/>
      <c r="D731" s="146">
        <v>0.54569999999999996</v>
      </c>
      <c r="E731" s="144">
        <v>1.77</v>
      </c>
      <c r="F731" s="137">
        <f t="shared" si="11"/>
        <v>0</v>
      </c>
      <c r="G731" s="115">
        <v>30000</v>
      </c>
      <c r="H731" s="113"/>
      <c r="I731" s="80" t="s">
        <v>401</v>
      </c>
      <c r="J731" s="113"/>
      <c r="K731" s="151">
        <v>1</v>
      </c>
      <c r="L731" s="139">
        <v>0.8</v>
      </c>
      <c r="M731" s="80" t="s">
        <v>1784</v>
      </c>
    </row>
    <row r="732" spans="1:13" ht="15" customHeight="1">
      <c r="A732" s="76" t="s">
        <v>1153</v>
      </c>
      <c r="B732" s="117" t="s">
        <v>252</v>
      </c>
      <c r="C732" s="111"/>
      <c r="D732" s="146">
        <v>0.75309999999999999</v>
      </c>
      <c r="E732" s="144">
        <v>2.66</v>
      </c>
      <c r="F732" s="137">
        <f t="shared" si="11"/>
        <v>0</v>
      </c>
      <c r="G732" s="115">
        <v>30000</v>
      </c>
      <c r="H732" s="113"/>
      <c r="I732" s="80" t="s">
        <v>401</v>
      </c>
      <c r="J732" s="113"/>
      <c r="K732" s="151">
        <v>1</v>
      </c>
      <c r="L732" s="139">
        <v>0.8</v>
      </c>
      <c r="M732" s="80" t="s">
        <v>1784</v>
      </c>
    </row>
    <row r="733" spans="1:13" ht="15" customHeight="1">
      <c r="A733" s="76" t="s">
        <v>1154</v>
      </c>
      <c r="B733" s="117" t="s">
        <v>252</v>
      </c>
      <c r="C733" s="111"/>
      <c r="D733" s="146">
        <v>1.2097</v>
      </c>
      <c r="E733" s="144">
        <v>5.24</v>
      </c>
      <c r="F733" s="137">
        <f t="shared" si="11"/>
        <v>0</v>
      </c>
      <c r="G733" s="115">
        <v>30000</v>
      </c>
      <c r="H733" s="113"/>
      <c r="I733" s="80" t="s">
        <v>401</v>
      </c>
      <c r="J733" s="113"/>
      <c r="K733" s="151">
        <v>1</v>
      </c>
      <c r="L733" s="139">
        <v>0.8</v>
      </c>
      <c r="M733" s="80" t="s">
        <v>1784</v>
      </c>
    </row>
    <row r="734" spans="1:13" ht="15" customHeight="1">
      <c r="A734" s="76" t="s">
        <v>1155</v>
      </c>
      <c r="B734" s="117" t="s">
        <v>252</v>
      </c>
      <c r="C734" s="111"/>
      <c r="D734" s="146">
        <v>2.0053000000000001</v>
      </c>
      <c r="E734" s="144">
        <v>7.79</v>
      </c>
      <c r="F734" s="137">
        <f t="shared" si="11"/>
        <v>0</v>
      </c>
      <c r="G734" s="115">
        <v>44852.32</v>
      </c>
      <c r="H734" s="113"/>
      <c r="I734" s="80" t="s">
        <v>401</v>
      </c>
      <c r="J734" s="113"/>
      <c r="K734" s="151">
        <v>1</v>
      </c>
      <c r="L734" s="139">
        <v>0.8</v>
      </c>
      <c r="M734" s="80" t="s">
        <v>1784</v>
      </c>
    </row>
    <row r="735" spans="1:13" s="74" customFormat="1" ht="15" customHeight="1">
      <c r="A735" s="76" t="s">
        <v>1156</v>
      </c>
      <c r="B735" s="117" t="s">
        <v>105</v>
      </c>
      <c r="C735" s="111"/>
      <c r="D735" s="146">
        <v>0.57369999999999999</v>
      </c>
      <c r="E735" s="144">
        <v>1.22</v>
      </c>
      <c r="F735" s="137">
        <f t="shared" si="11"/>
        <v>0</v>
      </c>
      <c r="G735" s="115">
        <v>30000</v>
      </c>
      <c r="H735" s="113"/>
      <c r="I735" s="80" t="s">
        <v>385</v>
      </c>
      <c r="J735" s="113"/>
      <c r="K735" s="151">
        <v>1</v>
      </c>
      <c r="L735" s="139">
        <v>0.8</v>
      </c>
      <c r="M735" s="80" t="s">
        <v>1784</v>
      </c>
    </row>
    <row r="736" spans="1:13" ht="15" customHeight="1">
      <c r="A736" s="76" t="s">
        <v>1157</v>
      </c>
      <c r="B736" s="117" t="s">
        <v>105</v>
      </c>
      <c r="C736" s="111"/>
      <c r="D736" s="146">
        <v>2.0663</v>
      </c>
      <c r="E736" s="144">
        <v>2.42</v>
      </c>
      <c r="F736" s="137">
        <f t="shared" si="11"/>
        <v>0</v>
      </c>
      <c r="G736" s="115">
        <v>45021.48</v>
      </c>
      <c r="H736" s="113"/>
      <c r="I736" s="80" t="s">
        <v>385</v>
      </c>
      <c r="J736" s="113"/>
      <c r="K736" s="151">
        <v>1</v>
      </c>
      <c r="L736" s="139">
        <v>0.8</v>
      </c>
      <c r="M736" s="80" t="s">
        <v>1784</v>
      </c>
    </row>
    <row r="737" spans="1:13" ht="15" customHeight="1">
      <c r="A737" s="76" t="s">
        <v>1158</v>
      </c>
      <c r="B737" s="117" t="s">
        <v>105</v>
      </c>
      <c r="C737" s="111"/>
      <c r="D737" s="146">
        <v>3.6046999999999998</v>
      </c>
      <c r="E737" s="144">
        <v>6.71</v>
      </c>
      <c r="F737" s="137">
        <f t="shared" si="11"/>
        <v>0</v>
      </c>
      <c r="G737" s="115">
        <v>80250.89</v>
      </c>
      <c r="H737" s="113"/>
      <c r="I737" s="80" t="s">
        <v>385</v>
      </c>
      <c r="J737" s="113"/>
      <c r="K737" s="151">
        <v>1</v>
      </c>
      <c r="L737" s="139">
        <v>0.8</v>
      </c>
      <c r="M737" s="80" t="s">
        <v>1784</v>
      </c>
    </row>
    <row r="738" spans="1:13" ht="15" customHeight="1">
      <c r="A738" s="76" t="s">
        <v>1159</v>
      </c>
      <c r="B738" s="117" t="s">
        <v>105</v>
      </c>
      <c r="C738" s="111"/>
      <c r="D738" s="146">
        <v>6.7786</v>
      </c>
      <c r="E738" s="144">
        <v>13.46</v>
      </c>
      <c r="F738" s="137">
        <f t="shared" si="11"/>
        <v>0</v>
      </c>
      <c r="G738" s="115">
        <v>150500.9</v>
      </c>
      <c r="H738" s="113"/>
      <c r="I738" s="80" t="s">
        <v>385</v>
      </c>
      <c r="J738" s="113"/>
      <c r="K738" s="151">
        <v>1</v>
      </c>
      <c r="L738" s="139">
        <v>0.8</v>
      </c>
      <c r="M738" s="80" t="s">
        <v>1784</v>
      </c>
    </row>
    <row r="739" spans="1:13" s="74" customFormat="1" ht="15" customHeight="1">
      <c r="A739" s="76" t="s">
        <v>1160</v>
      </c>
      <c r="B739" s="117" t="s">
        <v>106</v>
      </c>
      <c r="C739" s="111"/>
      <c r="D739" s="146">
        <v>0.64849999999999997</v>
      </c>
      <c r="E739" s="144">
        <v>1.1599999999999999</v>
      </c>
      <c r="F739" s="137">
        <f t="shared" si="11"/>
        <v>0</v>
      </c>
      <c r="G739" s="115">
        <v>30000</v>
      </c>
      <c r="H739" s="113"/>
      <c r="I739" s="80" t="s">
        <v>385</v>
      </c>
      <c r="J739" s="113"/>
      <c r="K739" s="151">
        <v>1</v>
      </c>
      <c r="L739" s="139">
        <v>0.8</v>
      </c>
      <c r="M739" s="80" t="s">
        <v>1784</v>
      </c>
    </row>
    <row r="740" spans="1:13" ht="15" customHeight="1">
      <c r="A740" s="76" t="s">
        <v>1161</v>
      </c>
      <c r="B740" s="117" t="s">
        <v>106</v>
      </c>
      <c r="C740" s="111"/>
      <c r="D740" s="146">
        <v>0.79359999999999997</v>
      </c>
      <c r="E740" s="144">
        <v>1.37</v>
      </c>
      <c r="F740" s="137">
        <f t="shared" si="11"/>
        <v>0</v>
      </c>
      <c r="G740" s="115">
        <v>30000</v>
      </c>
      <c r="H740" s="113"/>
      <c r="I740" s="80" t="s">
        <v>385</v>
      </c>
      <c r="J740" s="113"/>
      <c r="K740" s="151">
        <v>1</v>
      </c>
      <c r="L740" s="139">
        <v>0.8</v>
      </c>
      <c r="M740" s="80" t="s">
        <v>1784</v>
      </c>
    </row>
    <row r="741" spans="1:13" ht="15" customHeight="1">
      <c r="A741" s="76" t="s">
        <v>1162</v>
      </c>
      <c r="B741" s="117" t="s">
        <v>106</v>
      </c>
      <c r="C741" s="111"/>
      <c r="D741" s="146">
        <v>2.5676000000000001</v>
      </c>
      <c r="E741" s="144">
        <v>3.49</v>
      </c>
      <c r="F741" s="137">
        <f t="shared" si="11"/>
        <v>0</v>
      </c>
      <c r="G741" s="115">
        <v>62792.28</v>
      </c>
      <c r="H741" s="113"/>
      <c r="I741" s="80" t="s">
        <v>385</v>
      </c>
      <c r="J741" s="113"/>
      <c r="K741" s="151">
        <v>1</v>
      </c>
      <c r="L741" s="139">
        <v>0.8</v>
      </c>
      <c r="M741" s="80" t="s">
        <v>1784</v>
      </c>
    </row>
    <row r="742" spans="1:13" ht="15" customHeight="1">
      <c r="A742" s="76" t="s">
        <v>1163</v>
      </c>
      <c r="B742" s="117" t="s">
        <v>106</v>
      </c>
      <c r="C742" s="111"/>
      <c r="D742" s="146">
        <v>5.4546999999999999</v>
      </c>
      <c r="E742" s="144">
        <v>9.3000000000000007</v>
      </c>
      <c r="F742" s="137">
        <f t="shared" si="11"/>
        <v>0</v>
      </c>
      <c r="G742" s="115">
        <v>121198.31</v>
      </c>
      <c r="H742" s="113"/>
      <c r="I742" s="80" t="s">
        <v>385</v>
      </c>
      <c r="J742" s="113"/>
      <c r="K742" s="151">
        <v>1</v>
      </c>
      <c r="L742" s="139">
        <v>0.8</v>
      </c>
      <c r="M742" s="80" t="s">
        <v>1784</v>
      </c>
    </row>
    <row r="743" spans="1:13" s="74" customFormat="1" ht="15" customHeight="1">
      <c r="A743" s="76" t="s">
        <v>1164</v>
      </c>
      <c r="B743" s="117" t="s">
        <v>253</v>
      </c>
      <c r="C743" s="111"/>
      <c r="D743" s="146">
        <v>0.54149999999999998</v>
      </c>
      <c r="E743" s="144">
        <v>1.25</v>
      </c>
      <c r="F743" s="137">
        <f t="shared" si="11"/>
        <v>0</v>
      </c>
      <c r="G743" s="115">
        <v>30000</v>
      </c>
      <c r="H743" s="113"/>
      <c r="I743" s="80" t="s">
        <v>385</v>
      </c>
      <c r="J743" s="113"/>
      <c r="K743" s="151">
        <v>1</v>
      </c>
      <c r="L743" s="139">
        <v>0.8</v>
      </c>
      <c r="M743" s="80" t="s">
        <v>1784</v>
      </c>
    </row>
    <row r="744" spans="1:13" ht="15" customHeight="1">
      <c r="A744" s="76" t="s">
        <v>1165</v>
      </c>
      <c r="B744" s="117" t="s">
        <v>253</v>
      </c>
      <c r="C744" s="111"/>
      <c r="D744" s="146">
        <v>1.9318</v>
      </c>
      <c r="E744" s="144">
        <v>2.19</v>
      </c>
      <c r="F744" s="137">
        <f t="shared" si="11"/>
        <v>0</v>
      </c>
      <c r="G744" s="115">
        <v>37937.4</v>
      </c>
      <c r="H744" s="113"/>
      <c r="I744" s="80" t="s">
        <v>385</v>
      </c>
      <c r="J744" s="113"/>
      <c r="K744" s="151">
        <v>1</v>
      </c>
      <c r="L744" s="139">
        <v>0.8</v>
      </c>
      <c r="M744" s="80" t="s">
        <v>1784</v>
      </c>
    </row>
    <row r="745" spans="1:13" ht="15" customHeight="1">
      <c r="A745" s="76" t="s">
        <v>1166</v>
      </c>
      <c r="B745" s="117" t="s">
        <v>253</v>
      </c>
      <c r="C745" s="111"/>
      <c r="D745" s="146">
        <v>3.1147999999999998</v>
      </c>
      <c r="E745" s="144">
        <v>5.2</v>
      </c>
      <c r="F745" s="137">
        <f t="shared" si="11"/>
        <v>0</v>
      </c>
      <c r="G745" s="115">
        <v>63620.3</v>
      </c>
      <c r="H745" s="113"/>
      <c r="I745" s="80" t="s">
        <v>385</v>
      </c>
      <c r="J745" s="113"/>
      <c r="K745" s="151">
        <v>1</v>
      </c>
      <c r="L745" s="139">
        <v>0.8</v>
      </c>
      <c r="M745" s="80" t="s">
        <v>1784</v>
      </c>
    </row>
    <row r="746" spans="1:13" ht="15" customHeight="1">
      <c r="A746" s="76" t="s">
        <v>1167</v>
      </c>
      <c r="B746" s="117" t="s">
        <v>253</v>
      </c>
      <c r="C746" s="111"/>
      <c r="D746" s="146">
        <v>5.2651000000000003</v>
      </c>
      <c r="E746" s="144">
        <v>11.29</v>
      </c>
      <c r="F746" s="137">
        <f t="shared" si="11"/>
        <v>0</v>
      </c>
      <c r="G746" s="115">
        <v>117001.59</v>
      </c>
      <c r="H746" s="113"/>
      <c r="I746" s="80" t="s">
        <v>385</v>
      </c>
      <c r="J746" s="113"/>
      <c r="K746" s="151">
        <v>1</v>
      </c>
      <c r="L746" s="139">
        <v>0.8</v>
      </c>
      <c r="M746" s="80" t="s">
        <v>1784</v>
      </c>
    </row>
    <row r="747" spans="1:13" s="74" customFormat="1" ht="15" customHeight="1">
      <c r="A747" s="76" t="s">
        <v>1168</v>
      </c>
      <c r="B747" s="117" t="s">
        <v>254</v>
      </c>
      <c r="C747" s="111"/>
      <c r="D747" s="146">
        <v>1.8145</v>
      </c>
      <c r="E747" s="144">
        <v>3.22</v>
      </c>
      <c r="F747" s="137">
        <f t="shared" si="11"/>
        <v>0</v>
      </c>
      <c r="G747" s="115">
        <v>45241.5</v>
      </c>
      <c r="H747" s="113"/>
      <c r="I747" s="80" t="s">
        <v>385</v>
      </c>
      <c r="J747" s="113"/>
      <c r="K747" s="151">
        <v>1</v>
      </c>
      <c r="L747" s="139">
        <v>0.8</v>
      </c>
      <c r="M747" s="80" t="s">
        <v>1784</v>
      </c>
    </row>
    <row r="748" spans="1:13" ht="15" customHeight="1">
      <c r="A748" s="76" t="s">
        <v>1169</v>
      </c>
      <c r="B748" s="117" t="s">
        <v>254</v>
      </c>
      <c r="C748" s="111"/>
      <c r="D748" s="146">
        <v>1.8145</v>
      </c>
      <c r="E748" s="144">
        <v>4.4800000000000004</v>
      </c>
      <c r="F748" s="137">
        <f t="shared" si="11"/>
        <v>0</v>
      </c>
      <c r="G748" s="115">
        <v>45241.5</v>
      </c>
      <c r="H748" s="113"/>
      <c r="I748" s="80" t="s">
        <v>385</v>
      </c>
      <c r="J748" s="113"/>
      <c r="K748" s="151">
        <v>1</v>
      </c>
      <c r="L748" s="139">
        <v>0.8</v>
      </c>
      <c r="M748" s="80" t="s">
        <v>1784</v>
      </c>
    </row>
    <row r="749" spans="1:13" ht="15" customHeight="1">
      <c r="A749" s="76" t="s">
        <v>1170</v>
      </c>
      <c r="B749" s="117" t="s">
        <v>254</v>
      </c>
      <c r="C749" s="111"/>
      <c r="D749" s="146">
        <v>2.4458000000000002</v>
      </c>
      <c r="E749" s="144">
        <v>5.93</v>
      </c>
      <c r="F749" s="137">
        <f t="shared" si="11"/>
        <v>0</v>
      </c>
      <c r="G749" s="115">
        <v>53582.51</v>
      </c>
      <c r="H749" s="113"/>
      <c r="I749" s="80" t="s">
        <v>385</v>
      </c>
      <c r="J749" s="113"/>
      <c r="K749" s="151">
        <v>1</v>
      </c>
      <c r="L749" s="139">
        <v>0.8</v>
      </c>
      <c r="M749" s="80" t="s">
        <v>1784</v>
      </c>
    </row>
    <row r="750" spans="1:13" ht="15" customHeight="1">
      <c r="A750" s="76" t="s">
        <v>1171</v>
      </c>
      <c r="B750" s="117" t="s">
        <v>254</v>
      </c>
      <c r="C750" s="111"/>
      <c r="D750" s="146">
        <v>5.4969999999999999</v>
      </c>
      <c r="E750" s="144">
        <v>15.29</v>
      </c>
      <c r="F750" s="137">
        <f t="shared" si="11"/>
        <v>0</v>
      </c>
      <c r="G750" s="115">
        <v>122135.06</v>
      </c>
      <c r="H750" s="113"/>
      <c r="I750" s="80" t="s">
        <v>385</v>
      </c>
      <c r="J750" s="113"/>
      <c r="K750" s="151">
        <v>1</v>
      </c>
      <c r="L750" s="139">
        <v>0.8</v>
      </c>
      <c r="M750" s="80" t="s">
        <v>1784</v>
      </c>
    </row>
    <row r="751" spans="1:13" s="74" customFormat="1" ht="15" customHeight="1">
      <c r="A751" s="76" t="s">
        <v>1172</v>
      </c>
      <c r="B751" s="117" t="s">
        <v>107</v>
      </c>
      <c r="C751" s="111"/>
      <c r="D751" s="146">
        <v>0.47910000000000003</v>
      </c>
      <c r="E751" s="144">
        <v>1.74</v>
      </c>
      <c r="F751" s="137">
        <f t="shared" si="11"/>
        <v>0</v>
      </c>
      <c r="G751" s="115">
        <v>30000</v>
      </c>
      <c r="H751" s="113"/>
      <c r="I751" s="80" t="s">
        <v>1845</v>
      </c>
      <c r="J751" s="113"/>
      <c r="K751" s="80">
        <v>1.31</v>
      </c>
      <c r="L751" s="139">
        <v>0.8</v>
      </c>
      <c r="M751" s="80" t="s">
        <v>1784</v>
      </c>
    </row>
    <row r="752" spans="1:13" ht="15" customHeight="1">
      <c r="A752" s="76" t="s">
        <v>1173</v>
      </c>
      <c r="B752" s="117" t="s">
        <v>107</v>
      </c>
      <c r="C752" s="111"/>
      <c r="D752" s="146">
        <v>0.69720000000000004</v>
      </c>
      <c r="E752" s="144">
        <v>2.44</v>
      </c>
      <c r="F752" s="137">
        <f t="shared" si="11"/>
        <v>0</v>
      </c>
      <c r="G752" s="115">
        <v>30000</v>
      </c>
      <c r="H752" s="113"/>
      <c r="I752" s="80" t="s">
        <v>1845</v>
      </c>
      <c r="J752" s="113"/>
      <c r="K752" s="80">
        <v>1.31</v>
      </c>
      <c r="L752" s="139">
        <v>0.8</v>
      </c>
      <c r="M752" s="80" t="s">
        <v>1784</v>
      </c>
    </row>
    <row r="753" spans="1:13" ht="15" customHeight="1">
      <c r="A753" s="76" t="s">
        <v>1174</v>
      </c>
      <c r="B753" s="117" t="s">
        <v>107</v>
      </c>
      <c r="C753" s="111"/>
      <c r="D753" s="146">
        <v>1.1040000000000001</v>
      </c>
      <c r="E753" s="144">
        <v>3.74</v>
      </c>
      <c r="F753" s="137">
        <f t="shared" si="11"/>
        <v>0</v>
      </c>
      <c r="G753" s="115">
        <v>30000</v>
      </c>
      <c r="H753" s="113"/>
      <c r="I753" s="80" t="s">
        <v>1845</v>
      </c>
      <c r="J753" s="113"/>
      <c r="K753" s="80">
        <v>1.31</v>
      </c>
      <c r="L753" s="139">
        <v>0.8</v>
      </c>
      <c r="M753" s="80" t="s">
        <v>1784</v>
      </c>
    </row>
    <row r="754" spans="1:13" ht="15" customHeight="1">
      <c r="A754" s="76" t="s">
        <v>1175</v>
      </c>
      <c r="B754" s="117" t="s">
        <v>107</v>
      </c>
      <c r="C754" s="111"/>
      <c r="D754" s="146">
        <v>2.3216999999999999</v>
      </c>
      <c r="E754" s="144">
        <v>5.62</v>
      </c>
      <c r="F754" s="137">
        <f t="shared" si="11"/>
        <v>0</v>
      </c>
      <c r="G754" s="115">
        <v>75790.83</v>
      </c>
      <c r="H754" s="113"/>
      <c r="I754" s="80" t="s">
        <v>1845</v>
      </c>
      <c r="J754" s="113"/>
      <c r="K754" s="80">
        <v>1.31</v>
      </c>
      <c r="L754" s="139">
        <v>0.8</v>
      </c>
      <c r="M754" s="80" t="s">
        <v>1784</v>
      </c>
    </row>
    <row r="755" spans="1:13" s="74" customFormat="1" ht="15" customHeight="1">
      <c r="A755" s="76" t="s">
        <v>1176</v>
      </c>
      <c r="B755" s="117" t="s">
        <v>255</v>
      </c>
      <c r="C755" s="111"/>
      <c r="D755" s="146">
        <v>0.90039999999999998</v>
      </c>
      <c r="E755" s="144">
        <v>1.73</v>
      </c>
      <c r="F755" s="137">
        <f t="shared" si="11"/>
        <v>0</v>
      </c>
      <c r="G755" s="115">
        <v>30000</v>
      </c>
      <c r="H755" s="113"/>
      <c r="I755" s="80" t="s">
        <v>1845</v>
      </c>
      <c r="J755" s="113"/>
      <c r="K755" s="80">
        <v>1.31</v>
      </c>
      <c r="L755" s="139">
        <v>0.8</v>
      </c>
      <c r="M755" s="80" t="s">
        <v>1784</v>
      </c>
    </row>
    <row r="756" spans="1:13" ht="15" customHeight="1">
      <c r="A756" s="76" t="s">
        <v>1177</v>
      </c>
      <c r="B756" s="117" t="s">
        <v>255</v>
      </c>
      <c r="C756" s="111"/>
      <c r="D756" s="146">
        <v>1.0606</v>
      </c>
      <c r="E756" s="144">
        <v>3.94</v>
      </c>
      <c r="F756" s="137">
        <f t="shared" si="11"/>
        <v>0</v>
      </c>
      <c r="G756" s="115">
        <v>32466.77</v>
      </c>
      <c r="H756" s="113"/>
      <c r="I756" s="80" t="s">
        <v>1845</v>
      </c>
      <c r="J756" s="113"/>
      <c r="K756" s="80">
        <v>1.31</v>
      </c>
      <c r="L756" s="139">
        <v>0.8</v>
      </c>
      <c r="M756" s="80" t="s">
        <v>1784</v>
      </c>
    </row>
    <row r="757" spans="1:13" ht="15" customHeight="1">
      <c r="A757" s="76" t="s">
        <v>1178</v>
      </c>
      <c r="B757" s="117" t="s">
        <v>255</v>
      </c>
      <c r="C757" s="111"/>
      <c r="D757" s="146">
        <v>1.9923</v>
      </c>
      <c r="E757" s="144">
        <v>6.12</v>
      </c>
      <c r="F757" s="137">
        <f t="shared" si="11"/>
        <v>0</v>
      </c>
      <c r="G757" s="115">
        <v>87611.77</v>
      </c>
      <c r="H757" s="113"/>
      <c r="I757" s="80" t="s">
        <v>1845</v>
      </c>
      <c r="J757" s="113"/>
      <c r="K757" s="80">
        <v>1.31</v>
      </c>
      <c r="L757" s="139">
        <v>0.8</v>
      </c>
      <c r="M757" s="80" t="s">
        <v>1784</v>
      </c>
    </row>
    <row r="758" spans="1:13" ht="15" customHeight="1">
      <c r="A758" s="76" t="s">
        <v>1179</v>
      </c>
      <c r="B758" s="117" t="s">
        <v>255</v>
      </c>
      <c r="C758" s="111"/>
      <c r="D758" s="146">
        <v>2.3512</v>
      </c>
      <c r="E758" s="144">
        <v>6.42</v>
      </c>
      <c r="F758" s="137">
        <f t="shared" si="11"/>
        <v>0</v>
      </c>
      <c r="G758" s="115">
        <v>128444.11</v>
      </c>
      <c r="H758" s="113"/>
      <c r="I758" s="80" t="s">
        <v>1845</v>
      </c>
      <c r="J758" s="113"/>
      <c r="K758" s="80">
        <v>1.31</v>
      </c>
      <c r="L758" s="139">
        <v>0.8</v>
      </c>
      <c r="M758" s="80" t="s">
        <v>1784</v>
      </c>
    </row>
    <row r="759" spans="1:13" s="74" customFormat="1" ht="15" customHeight="1">
      <c r="A759" s="76" t="s">
        <v>1180</v>
      </c>
      <c r="B759" s="117" t="s">
        <v>256</v>
      </c>
      <c r="C759" s="111"/>
      <c r="D759" s="146">
        <v>0.3548</v>
      </c>
      <c r="E759" s="144">
        <v>1.55</v>
      </c>
      <c r="F759" s="137">
        <f t="shared" si="11"/>
        <v>0</v>
      </c>
      <c r="G759" s="115">
        <v>30000</v>
      </c>
      <c r="H759" s="113"/>
      <c r="I759" s="80" t="s">
        <v>1845</v>
      </c>
      <c r="J759" s="113"/>
      <c r="K759" s="80">
        <v>1.31</v>
      </c>
      <c r="L759" s="139">
        <v>0.8</v>
      </c>
      <c r="M759" s="80" t="s">
        <v>1784</v>
      </c>
    </row>
    <row r="760" spans="1:13" ht="15" customHeight="1">
      <c r="A760" s="76" t="s">
        <v>1181</v>
      </c>
      <c r="B760" s="117" t="s">
        <v>256</v>
      </c>
      <c r="C760" s="111"/>
      <c r="D760" s="146">
        <v>0.46079999999999999</v>
      </c>
      <c r="E760" s="144">
        <v>1.93</v>
      </c>
      <c r="F760" s="137">
        <f t="shared" si="11"/>
        <v>0</v>
      </c>
      <c r="G760" s="115">
        <v>30000</v>
      </c>
      <c r="H760" s="113"/>
      <c r="I760" s="80" t="s">
        <v>1845</v>
      </c>
      <c r="J760" s="113"/>
      <c r="K760" s="80">
        <v>1.31</v>
      </c>
      <c r="L760" s="139">
        <v>0.8</v>
      </c>
      <c r="M760" s="80" t="s">
        <v>1784</v>
      </c>
    </row>
    <row r="761" spans="1:13" ht="15" customHeight="1">
      <c r="A761" s="76" t="s">
        <v>1182</v>
      </c>
      <c r="B761" s="117" t="s">
        <v>256</v>
      </c>
      <c r="C761" s="111"/>
      <c r="D761" s="146">
        <v>1.0037</v>
      </c>
      <c r="E761" s="144">
        <v>3.43</v>
      </c>
      <c r="F761" s="137">
        <f t="shared" si="11"/>
        <v>0</v>
      </c>
      <c r="G761" s="115">
        <v>59989.7</v>
      </c>
      <c r="H761" s="113"/>
      <c r="I761" s="80" t="s">
        <v>1845</v>
      </c>
      <c r="J761" s="113"/>
      <c r="K761" s="80">
        <v>1.31</v>
      </c>
      <c r="L761" s="139">
        <v>0.8</v>
      </c>
      <c r="M761" s="80" t="s">
        <v>1784</v>
      </c>
    </row>
    <row r="762" spans="1:13" ht="15" customHeight="1">
      <c r="A762" s="76" t="s">
        <v>1183</v>
      </c>
      <c r="B762" s="117" t="s">
        <v>256</v>
      </c>
      <c r="C762" s="111"/>
      <c r="D762" s="146">
        <v>1.5241</v>
      </c>
      <c r="E762" s="144">
        <v>4.67</v>
      </c>
      <c r="F762" s="137">
        <f t="shared" si="11"/>
        <v>0</v>
      </c>
      <c r="G762" s="115">
        <v>59989.7</v>
      </c>
      <c r="H762" s="113"/>
      <c r="I762" s="80" t="s">
        <v>1845</v>
      </c>
      <c r="J762" s="113"/>
      <c r="K762" s="80">
        <v>1.31</v>
      </c>
      <c r="L762" s="139">
        <v>0.8</v>
      </c>
      <c r="M762" s="80" t="s">
        <v>1784</v>
      </c>
    </row>
    <row r="763" spans="1:13" s="74" customFormat="1" ht="15" customHeight="1">
      <c r="A763" s="76" t="s">
        <v>1184</v>
      </c>
      <c r="B763" s="117" t="s">
        <v>108</v>
      </c>
      <c r="C763" s="111"/>
      <c r="D763" s="146">
        <v>0.88449999999999995</v>
      </c>
      <c r="E763" s="144">
        <v>2.44</v>
      </c>
      <c r="F763" s="137">
        <f t="shared" si="11"/>
        <v>0</v>
      </c>
      <c r="G763" s="115">
        <v>30000</v>
      </c>
      <c r="H763" s="113"/>
      <c r="I763" s="80" t="s">
        <v>397</v>
      </c>
      <c r="J763" s="113"/>
      <c r="K763" s="151">
        <v>1.7</v>
      </c>
      <c r="L763" s="139">
        <v>0.8</v>
      </c>
      <c r="M763" s="80" t="s">
        <v>1784</v>
      </c>
    </row>
    <row r="764" spans="1:13" ht="15" customHeight="1">
      <c r="A764" s="76" t="s">
        <v>1185</v>
      </c>
      <c r="B764" s="117" t="s">
        <v>108</v>
      </c>
      <c r="C764" s="111"/>
      <c r="D764" s="146">
        <v>1.1091</v>
      </c>
      <c r="E764" s="144">
        <v>2.97</v>
      </c>
      <c r="F764" s="137">
        <f t="shared" si="11"/>
        <v>0</v>
      </c>
      <c r="G764" s="115">
        <v>40474.620000000003</v>
      </c>
      <c r="H764" s="113"/>
      <c r="I764" s="80" t="s">
        <v>397</v>
      </c>
      <c r="J764" s="113"/>
      <c r="K764" s="151">
        <v>1.7</v>
      </c>
      <c r="L764" s="139">
        <v>0.8</v>
      </c>
      <c r="M764" s="80" t="s">
        <v>1784</v>
      </c>
    </row>
    <row r="765" spans="1:13" ht="15" customHeight="1">
      <c r="A765" s="76" t="s">
        <v>1186</v>
      </c>
      <c r="B765" s="117" t="s">
        <v>108</v>
      </c>
      <c r="C765" s="111"/>
      <c r="D765" s="146">
        <v>1.8376999999999999</v>
      </c>
      <c r="E765" s="144">
        <v>4.25</v>
      </c>
      <c r="F765" s="137">
        <f t="shared" si="11"/>
        <v>0</v>
      </c>
      <c r="G765" s="115">
        <v>54373.599999999999</v>
      </c>
      <c r="H765" s="113"/>
      <c r="I765" s="80" t="s">
        <v>397</v>
      </c>
      <c r="J765" s="113"/>
      <c r="K765" s="151">
        <v>1.7</v>
      </c>
      <c r="L765" s="139">
        <v>0.8</v>
      </c>
      <c r="M765" s="80" t="s">
        <v>1784</v>
      </c>
    </row>
    <row r="766" spans="1:13" ht="15" customHeight="1">
      <c r="A766" s="76" t="s">
        <v>1187</v>
      </c>
      <c r="B766" s="117" t="s">
        <v>108</v>
      </c>
      <c r="C766" s="111"/>
      <c r="D766" s="146">
        <v>3.6743000000000001</v>
      </c>
      <c r="E766" s="144">
        <v>10.15</v>
      </c>
      <c r="F766" s="137">
        <f t="shared" si="11"/>
        <v>0</v>
      </c>
      <c r="G766" s="115">
        <v>81792.08</v>
      </c>
      <c r="H766" s="113"/>
      <c r="I766" s="80" t="s">
        <v>397</v>
      </c>
      <c r="J766" s="113"/>
      <c r="K766" s="151">
        <v>1.7</v>
      </c>
      <c r="L766" s="139">
        <v>0.8</v>
      </c>
      <c r="M766" s="80" t="s">
        <v>1784</v>
      </c>
    </row>
    <row r="767" spans="1:13" s="74" customFormat="1" ht="15" customHeight="1">
      <c r="A767" s="76" t="s">
        <v>1188</v>
      </c>
      <c r="B767" s="117" t="s">
        <v>109</v>
      </c>
      <c r="C767" s="111"/>
      <c r="D767" s="146">
        <v>0.67290000000000005</v>
      </c>
      <c r="E767" s="144">
        <v>1.95</v>
      </c>
      <c r="F767" s="137">
        <f t="shared" si="11"/>
        <v>0</v>
      </c>
      <c r="G767" s="115">
        <v>30000</v>
      </c>
      <c r="H767" s="113"/>
      <c r="I767" s="80" t="s">
        <v>1845</v>
      </c>
      <c r="J767" s="113"/>
      <c r="K767" s="80">
        <v>1.31</v>
      </c>
      <c r="L767" s="139">
        <v>0.8</v>
      </c>
      <c r="M767" s="80" t="s">
        <v>1784</v>
      </c>
    </row>
    <row r="768" spans="1:13" ht="15" customHeight="1">
      <c r="A768" s="76" t="s">
        <v>1189</v>
      </c>
      <c r="B768" s="117" t="s">
        <v>109</v>
      </c>
      <c r="C768" s="111"/>
      <c r="D768" s="146">
        <v>0.89859999999999995</v>
      </c>
      <c r="E768" s="144">
        <v>2.93</v>
      </c>
      <c r="F768" s="137">
        <f t="shared" si="11"/>
        <v>0</v>
      </c>
      <c r="G768" s="115">
        <v>32708.84</v>
      </c>
      <c r="H768" s="113"/>
      <c r="I768" s="80" t="s">
        <v>1845</v>
      </c>
      <c r="J768" s="113"/>
      <c r="K768" s="80">
        <v>1.31</v>
      </c>
      <c r="L768" s="139">
        <v>0.8</v>
      </c>
      <c r="M768" s="80" t="s">
        <v>1784</v>
      </c>
    </row>
    <row r="769" spans="1:13" ht="15" customHeight="1">
      <c r="A769" s="76" t="s">
        <v>1190</v>
      </c>
      <c r="B769" s="117" t="s">
        <v>109</v>
      </c>
      <c r="C769" s="111"/>
      <c r="D769" s="146">
        <v>1.3196000000000001</v>
      </c>
      <c r="E769" s="144">
        <v>4.16</v>
      </c>
      <c r="F769" s="137">
        <f t="shared" si="11"/>
        <v>0</v>
      </c>
      <c r="G769" s="115">
        <v>32708.84</v>
      </c>
      <c r="H769" s="113"/>
      <c r="I769" s="80" t="s">
        <v>1845</v>
      </c>
      <c r="J769" s="113"/>
      <c r="K769" s="80">
        <v>1.31</v>
      </c>
      <c r="L769" s="139">
        <v>0.8</v>
      </c>
      <c r="M769" s="80" t="s">
        <v>1784</v>
      </c>
    </row>
    <row r="770" spans="1:13" ht="15" customHeight="1">
      <c r="A770" s="76" t="s">
        <v>1191</v>
      </c>
      <c r="B770" s="117" t="s">
        <v>109</v>
      </c>
      <c r="C770" s="111"/>
      <c r="D770" s="146">
        <v>2.3483000000000001</v>
      </c>
      <c r="E770" s="144">
        <v>6.24</v>
      </c>
      <c r="F770" s="137">
        <f t="shared" si="11"/>
        <v>0</v>
      </c>
      <c r="G770" s="115">
        <v>56011.91</v>
      </c>
      <c r="H770" s="113"/>
      <c r="I770" s="80" t="s">
        <v>1845</v>
      </c>
      <c r="J770" s="113"/>
      <c r="K770" s="80">
        <v>1.31</v>
      </c>
      <c r="L770" s="139">
        <v>0.8</v>
      </c>
      <c r="M770" s="80" t="s">
        <v>1784</v>
      </c>
    </row>
    <row r="771" spans="1:13" s="74" customFormat="1" ht="15" customHeight="1">
      <c r="A771" s="76" t="s">
        <v>1192</v>
      </c>
      <c r="B771" s="117" t="s">
        <v>110</v>
      </c>
      <c r="C771" s="111"/>
      <c r="D771" s="146">
        <v>0.48809999999999998</v>
      </c>
      <c r="E771" s="144">
        <v>1.96</v>
      </c>
      <c r="F771" s="137">
        <f t="shared" si="11"/>
        <v>0</v>
      </c>
      <c r="G771" s="115">
        <v>30000</v>
      </c>
      <c r="H771" s="113"/>
      <c r="I771" s="80" t="s">
        <v>1845</v>
      </c>
      <c r="J771" s="113"/>
      <c r="K771" s="80">
        <v>1.31</v>
      </c>
      <c r="L771" s="139">
        <v>0.8</v>
      </c>
      <c r="M771" s="80" t="s">
        <v>1784</v>
      </c>
    </row>
    <row r="772" spans="1:13" ht="15" customHeight="1">
      <c r="A772" s="76" t="s">
        <v>1193</v>
      </c>
      <c r="B772" s="117" t="s">
        <v>110</v>
      </c>
      <c r="C772" s="111"/>
      <c r="D772" s="146">
        <v>0.59719999999999995</v>
      </c>
      <c r="E772" s="144">
        <v>2.15</v>
      </c>
      <c r="F772" s="137">
        <f t="shared" si="11"/>
        <v>0</v>
      </c>
      <c r="G772" s="115">
        <v>30000</v>
      </c>
      <c r="H772" s="113"/>
      <c r="I772" s="80" t="s">
        <v>1845</v>
      </c>
      <c r="J772" s="113"/>
      <c r="K772" s="80">
        <v>1.31</v>
      </c>
      <c r="L772" s="139">
        <v>0.8</v>
      </c>
      <c r="M772" s="80" t="s">
        <v>1784</v>
      </c>
    </row>
    <row r="773" spans="1:13" ht="15" customHeight="1">
      <c r="A773" s="76" t="s">
        <v>1194</v>
      </c>
      <c r="B773" s="117" t="s">
        <v>110</v>
      </c>
      <c r="C773" s="111"/>
      <c r="D773" s="146">
        <v>1.2358</v>
      </c>
      <c r="E773" s="144">
        <v>3.85</v>
      </c>
      <c r="F773" s="137">
        <f t="shared" si="11"/>
        <v>0</v>
      </c>
      <c r="G773" s="115">
        <v>34154.36</v>
      </c>
      <c r="H773" s="113"/>
      <c r="I773" s="80" t="s">
        <v>1845</v>
      </c>
      <c r="J773" s="113"/>
      <c r="K773" s="80">
        <v>1.31</v>
      </c>
      <c r="L773" s="139">
        <v>0.8</v>
      </c>
      <c r="M773" s="80" t="s">
        <v>1784</v>
      </c>
    </row>
    <row r="774" spans="1:13" ht="15" customHeight="1">
      <c r="A774" s="76" t="s">
        <v>1195</v>
      </c>
      <c r="B774" s="117" t="s">
        <v>110</v>
      </c>
      <c r="C774" s="111"/>
      <c r="D774" s="146">
        <v>2.3742999999999999</v>
      </c>
      <c r="E774" s="144">
        <v>5.43</v>
      </c>
      <c r="F774" s="137">
        <f t="shared" si="11"/>
        <v>0</v>
      </c>
      <c r="G774" s="115">
        <v>70847.73</v>
      </c>
      <c r="H774" s="113"/>
      <c r="I774" s="80" t="s">
        <v>1845</v>
      </c>
      <c r="J774" s="113"/>
      <c r="K774" s="80">
        <v>1.31</v>
      </c>
      <c r="L774" s="139">
        <v>0.8</v>
      </c>
      <c r="M774" s="80" t="s">
        <v>1784</v>
      </c>
    </row>
    <row r="775" spans="1:13" s="74" customFormat="1" ht="15" customHeight="1">
      <c r="A775" s="76" t="s">
        <v>1196</v>
      </c>
      <c r="B775" s="117" t="s">
        <v>111</v>
      </c>
      <c r="C775" s="111"/>
      <c r="D775" s="146">
        <v>0.4748</v>
      </c>
      <c r="E775" s="144">
        <v>1.77</v>
      </c>
      <c r="F775" s="137">
        <f t="shared" ref="F775:F838" si="12">IF(I775="Mental Health and Substance Abuse",ROUND(E775,0),0)</f>
        <v>0</v>
      </c>
      <c r="G775" s="115">
        <v>30000</v>
      </c>
      <c r="H775" s="113"/>
      <c r="I775" s="80" t="s">
        <v>1845</v>
      </c>
      <c r="J775" s="113"/>
      <c r="K775" s="80">
        <v>1.31</v>
      </c>
      <c r="L775" s="139">
        <v>0.8</v>
      </c>
      <c r="M775" s="80" t="s">
        <v>1784</v>
      </c>
    </row>
    <row r="776" spans="1:13" ht="15" customHeight="1">
      <c r="A776" s="76" t="s">
        <v>1197</v>
      </c>
      <c r="B776" s="117" t="s">
        <v>111</v>
      </c>
      <c r="C776" s="111"/>
      <c r="D776" s="146">
        <v>0.77429999999999999</v>
      </c>
      <c r="E776" s="144">
        <v>2.89</v>
      </c>
      <c r="F776" s="137">
        <f t="shared" si="12"/>
        <v>0</v>
      </c>
      <c r="G776" s="115">
        <v>32418.240000000002</v>
      </c>
      <c r="H776" s="113"/>
      <c r="I776" s="80" t="s">
        <v>1845</v>
      </c>
      <c r="J776" s="113"/>
      <c r="K776" s="80">
        <v>1.31</v>
      </c>
      <c r="L776" s="139">
        <v>0.8</v>
      </c>
      <c r="M776" s="80" t="s">
        <v>1784</v>
      </c>
    </row>
    <row r="777" spans="1:13" ht="15" customHeight="1">
      <c r="A777" s="76" t="s">
        <v>1198</v>
      </c>
      <c r="B777" s="117" t="s">
        <v>111</v>
      </c>
      <c r="C777" s="111"/>
      <c r="D777" s="146">
        <v>1.3122</v>
      </c>
      <c r="E777" s="144">
        <v>4.28</v>
      </c>
      <c r="F777" s="137">
        <f t="shared" si="12"/>
        <v>0</v>
      </c>
      <c r="G777" s="115">
        <v>39791.230000000003</v>
      </c>
      <c r="H777" s="113"/>
      <c r="I777" s="80" t="s">
        <v>1845</v>
      </c>
      <c r="J777" s="113"/>
      <c r="K777" s="80">
        <v>1.31</v>
      </c>
      <c r="L777" s="139">
        <v>0.8</v>
      </c>
      <c r="M777" s="80" t="s">
        <v>1784</v>
      </c>
    </row>
    <row r="778" spans="1:13" ht="15" customHeight="1">
      <c r="A778" s="76" t="s">
        <v>1199</v>
      </c>
      <c r="B778" s="117" t="s">
        <v>111</v>
      </c>
      <c r="C778" s="111"/>
      <c r="D778" s="146">
        <v>2.0043000000000002</v>
      </c>
      <c r="E778" s="144">
        <v>6.49</v>
      </c>
      <c r="F778" s="137">
        <f t="shared" si="12"/>
        <v>0</v>
      </c>
      <c r="G778" s="115">
        <v>61363.77</v>
      </c>
      <c r="H778" s="113"/>
      <c r="I778" s="80" t="s">
        <v>1845</v>
      </c>
      <c r="J778" s="113"/>
      <c r="K778" s="80">
        <v>1.31</v>
      </c>
      <c r="L778" s="139">
        <v>0.8</v>
      </c>
      <c r="M778" s="80" t="s">
        <v>1784</v>
      </c>
    </row>
    <row r="779" spans="1:13" s="74" customFormat="1" ht="15" customHeight="1">
      <c r="A779" s="76" t="s">
        <v>1200</v>
      </c>
      <c r="B779" s="117" t="s">
        <v>112</v>
      </c>
      <c r="C779" s="111"/>
      <c r="D779" s="146">
        <v>0.61780000000000002</v>
      </c>
      <c r="E779" s="144">
        <v>2.08</v>
      </c>
      <c r="F779" s="137">
        <f t="shared" si="12"/>
        <v>0</v>
      </c>
      <c r="G779" s="115">
        <v>30000</v>
      </c>
      <c r="H779" s="113"/>
      <c r="I779" s="80" t="s">
        <v>1845</v>
      </c>
      <c r="J779" s="113"/>
      <c r="K779" s="80">
        <v>1.31</v>
      </c>
      <c r="L779" s="139">
        <v>0.8</v>
      </c>
      <c r="M779" s="80" t="s">
        <v>1784</v>
      </c>
    </row>
    <row r="780" spans="1:13" ht="15" customHeight="1">
      <c r="A780" s="76" t="s">
        <v>1201</v>
      </c>
      <c r="B780" s="117" t="s">
        <v>112</v>
      </c>
      <c r="C780" s="111"/>
      <c r="D780" s="146">
        <v>0.70269999999999999</v>
      </c>
      <c r="E780" s="144">
        <v>2.64</v>
      </c>
      <c r="F780" s="137">
        <f t="shared" si="12"/>
        <v>0</v>
      </c>
      <c r="G780" s="115">
        <v>30000</v>
      </c>
      <c r="H780" s="113"/>
      <c r="I780" s="80" t="s">
        <v>1845</v>
      </c>
      <c r="J780" s="113"/>
      <c r="K780" s="80">
        <v>1.31</v>
      </c>
      <c r="L780" s="139">
        <v>0.8</v>
      </c>
      <c r="M780" s="80" t="s">
        <v>1784</v>
      </c>
    </row>
    <row r="781" spans="1:13" ht="15" customHeight="1">
      <c r="A781" s="76" t="s">
        <v>1202</v>
      </c>
      <c r="B781" s="117" t="s">
        <v>112</v>
      </c>
      <c r="C781" s="111"/>
      <c r="D781" s="146">
        <v>1.2189000000000001</v>
      </c>
      <c r="E781" s="144">
        <v>4.1100000000000003</v>
      </c>
      <c r="F781" s="137">
        <f t="shared" si="12"/>
        <v>0</v>
      </c>
      <c r="G781" s="115">
        <v>30000</v>
      </c>
      <c r="H781" s="113"/>
      <c r="I781" s="80" t="s">
        <v>1845</v>
      </c>
      <c r="J781" s="113"/>
      <c r="K781" s="80">
        <v>1.31</v>
      </c>
      <c r="L781" s="139">
        <v>0.8</v>
      </c>
      <c r="M781" s="80" t="s">
        <v>1784</v>
      </c>
    </row>
    <row r="782" spans="1:13" ht="15" customHeight="1">
      <c r="A782" s="76" t="s">
        <v>1203</v>
      </c>
      <c r="B782" s="117" t="s">
        <v>112</v>
      </c>
      <c r="C782" s="111"/>
      <c r="D782" s="146">
        <v>2.5085999999999999</v>
      </c>
      <c r="E782" s="144">
        <v>8.33</v>
      </c>
      <c r="F782" s="137">
        <f t="shared" si="12"/>
        <v>0</v>
      </c>
      <c r="G782" s="115">
        <v>55990.11</v>
      </c>
      <c r="H782" s="113"/>
      <c r="I782" s="80" t="s">
        <v>1845</v>
      </c>
      <c r="J782" s="113"/>
      <c r="K782" s="80">
        <v>1.31</v>
      </c>
      <c r="L782" s="139">
        <v>0.8</v>
      </c>
      <c r="M782" s="80" t="s">
        <v>1784</v>
      </c>
    </row>
    <row r="783" spans="1:13" s="74" customFormat="1" ht="15" customHeight="1">
      <c r="A783" s="76" t="s">
        <v>1795</v>
      </c>
      <c r="B783" s="117" t="s">
        <v>1829</v>
      </c>
      <c r="C783" s="111"/>
      <c r="D783" s="146">
        <v>0.63109999999999999</v>
      </c>
      <c r="E783" s="144">
        <v>3.92</v>
      </c>
      <c r="F783" s="137">
        <f t="shared" si="12"/>
        <v>0</v>
      </c>
      <c r="G783" s="115">
        <v>30000</v>
      </c>
      <c r="H783" s="113"/>
      <c r="I783" s="80" t="s">
        <v>397</v>
      </c>
      <c r="J783" s="113"/>
      <c r="K783" s="151">
        <v>1.7</v>
      </c>
      <c r="L783" s="139">
        <v>0.8</v>
      </c>
      <c r="M783" s="80" t="s">
        <v>1784</v>
      </c>
    </row>
    <row r="784" spans="1:13" ht="15" customHeight="1">
      <c r="A784" s="76" t="s">
        <v>1796</v>
      </c>
      <c r="B784" s="117" t="s">
        <v>1829</v>
      </c>
      <c r="C784" s="111"/>
      <c r="D784" s="146">
        <v>1.0446</v>
      </c>
      <c r="E784" s="144">
        <v>5.34</v>
      </c>
      <c r="F784" s="137">
        <f t="shared" si="12"/>
        <v>0</v>
      </c>
      <c r="G784" s="115">
        <v>30000</v>
      </c>
      <c r="H784" s="113"/>
      <c r="I784" s="80" t="s">
        <v>397</v>
      </c>
      <c r="J784" s="113"/>
      <c r="K784" s="151">
        <v>1.7</v>
      </c>
      <c r="L784" s="139">
        <v>0.8</v>
      </c>
      <c r="M784" s="80" t="s">
        <v>1784</v>
      </c>
    </row>
    <row r="785" spans="1:13" ht="15" customHeight="1">
      <c r="A785" s="76" t="s">
        <v>1797</v>
      </c>
      <c r="B785" s="117" t="s">
        <v>1829</v>
      </c>
      <c r="C785" s="111"/>
      <c r="D785" s="146">
        <v>2.9662999999999999</v>
      </c>
      <c r="E785" s="144">
        <v>12.13</v>
      </c>
      <c r="F785" s="137">
        <f t="shared" si="12"/>
        <v>0</v>
      </c>
      <c r="G785" s="115">
        <v>66122.399999999994</v>
      </c>
      <c r="H785" s="113"/>
      <c r="I785" s="80" t="s">
        <v>397</v>
      </c>
      <c r="J785" s="113"/>
      <c r="K785" s="151">
        <v>1.7</v>
      </c>
      <c r="L785" s="139">
        <v>0.8</v>
      </c>
      <c r="M785" s="80" t="s">
        <v>1784</v>
      </c>
    </row>
    <row r="786" spans="1:13" ht="15" customHeight="1">
      <c r="A786" s="76" t="s">
        <v>1798</v>
      </c>
      <c r="B786" s="117" t="s">
        <v>1829</v>
      </c>
      <c r="C786" s="111"/>
      <c r="D786" s="146">
        <v>5.4558</v>
      </c>
      <c r="E786" s="144">
        <v>22.41</v>
      </c>
      <c r="F786" s="137">
        <f t="shared" si="12"/>
        <v>0</v>
      </c>
      <c r="G786" s="115">
        <v>121221.23</v>
      </c>
      <c r="H786" s="113"/>
      <c r="I786" s="80" t="s">
        <v>397</v>
      </c>
      <c r="J786" s="113"/>
      <c r="K786" s="151">
        <v>1.7</v>
      </c>
      <c r="L786" s="139">
        <v>0.8</v>
      </c>
      <c r="M786" s="80" t="s">
        <v>1784</v>
      </c>
    </row>
    <row r="787" spans="1:13" s="74" customFormat="1" ht="15" customHeight="1">
      <c r="A787" s="76" t="s">
        <v>1204</v>
      </c>
      <c r="B787" s="117" t="s">
        <v>113</v>
      </c>
      <c r="C787" s="111"/>
      <c r="D787" s="146"/>
      <c r="E787" s="144"/>
      <c r="F787" s="137"/>
      <c r="G787" s="115"/>
      <c r="H787" s="113"/>
      <c r="I787" s="80" t="s">
        <v>384</v>
      </c>
      <c r="J787" s="113"/>
      <c r="K787" s="151"/>
      <c r="L787" s="139">
        <v>0.8</v>
      </c>
      <c r="M787" s="80" t="s">
        <v>1784</v>
      </c>
    </row>
    <row r="788" spans="1:13" ht="15" customHeight="1">
      <c r="A788" s="76" t="s">
        <v>1205</v>
      </c>
      <c r="B788" s="117" t="s">
        <v>113</v>
      </c>
      <c r="C788" s="111"/>
      <c r="D788" s="146"/>
      <c r="E788" s="144"/>
      <c r="F788" s="137"/>
      <c r="G788" s="115"/>
      <c r="H788" s="113"/>
      <c r="I788" s="80" t="s">
        <v>384</v>
      </c>
      <c r="J788" s="113"/>
      <c r="K788" s="151"/>
      <c r="L788" s="139">
        <v>0.8</v>
      </c>
      <c r="M788" s="80" t="s">
        <v>1784</v>
      </c>
    </row>
    <row r="789" spans="1:13" ht="15" customHeight="1">
      <c r="A789" s="76" t="s">
        <v>1206</v>
      </c>
      <c r="B789" s="117" t="s">
        <v>113</v>
      </c>
      <c r="C789" s="111"/>
      <c r="D789" s="146"/>
      <c r="E789" s="144"/>
      <c r="F789" s="137"/>
      <c r="G789" s="115"/>
      <c r="H789" s="113"/>
      <c r="I789" s="80" t="s">
        <v>384</v>
      </c>
      <c r="J789" s="113"/>
      <c r="K789" s="151"/>
      <c r="L789" s="139">
        <v>0.8</v>
      </c>
      <c r="M789" s="80" t="s">
        <v>1784</v>
      </c>
    </row>
    <row r="790" spans="1:13" ht="15" customHeight="1">
      <c r="A790" s="76" t="s">
        <v>1207</v>
      </c>
      <c r="B790" s="117" t="s">
        <v>113</v>
      </c>
      <c r="C790" s="111"/>
      <c r="D790" s="146"/>
      <c r="E790" s="144"/>
      <c r="F790" s="137"/>
      <c r="G790" s="115"/>
      <c r="H790" s="113"/>
      <c r="I790" s="80" t="s">
        <v>384</v>
      </c>
      <c r="J790" s="113"/>
      <c r="K790" s="151"/>
      <c r="L790" s="139">
        <v>0.8</v>
      </c>
      <c r="M790" s="80" t="s">
        <v>1784</v>
      </c>
    </row>
    <row r="791" spans="1:13" s="74" customFormat="1" ht="15" customHeight="1">
      <c r="A791" s="76" t="s">
        <v>1208</v>
      </c>
      <c r="B791" s="117" t="s">
        <v>114</v>
      </c>
      <c r="C791" s="111"/>
      <c r="D791" s="146">
        <v>2.8778000000000001</v>
      </c>
      <c r="E791" s="144">
        <v>4.03</v>
      </c>
      <c r="F791" s="137">
        <f t="shared" si="12"/>
        <v>0</v>
      </c>
      <c r="G791" s="115">
        <v>57649.91</v>
      </c>
      <c r="H791" s="113"/>
      <c r="I791" s="80" t="s">
        <v>402</v>
      </c>
      <c r="J791" s="113"/>
      <c r="K791" s="151">
        <v>1</v>
      </c>
      <c r="L791" s="139">
        <v>0.8</v>
      </c>
      <c r="M791" s="80" t="s">
        <v>1784</v>
      </c>
    </row>
    <row r="792" spans="1:13" ht="15" customHeight="1">
      <c r="A792" s="76" t="s">
        <v>1209</v>
      </c>
      <c r="B792" s="117" t="s">
        <v>114</v>
      </c>
      <c r="C792" s="111"/>
      <c r="D792" s="146">
        <v>3.4508999999999999</v>
      </c>
      <c r="E792" s="144">
        <v>5.82</v>
      </c>
      <c r="F792" s="137">
        <f t="shared" si="12"/>
        <v>0</v>
      </c>
      <c r="G792" s="115">
        <v>57649.91</v>
      </c>
      <c r="H792" s="113"/>
      <c r="I792" s="80" t="s">
        <v>402</v>
      </c>
      <c r="J792" s="113"/>
      <c r="K792" s="151">
        <v>1</v>
      </c>
      <c r="L792" s="139">
        <v>0.8</v>
      </c>
      <c r="M792" s="80" t="s">
        <v>1784</v>
      </c>
    </row>
    <row r="793" spans="1:13" ht="15" customHeight="1">
      <c r="A793" s="76" t="s">
        <v>1210</v>
      </c>
      <c r="B793" s="117" t="s">
        <v>114</v>
      </c>
      <c r="C793" s="111"/>
      <c r="D793" s="146">
        <v>3.4508999999999999</v>
      </c>
      <c r="E793" s="144">
        <v>7.99</v>
      </c>
      <c r="F793" s="137">
        <f t="shared" si="12"/>
        <v>0</v>
      </c>
      <c r="G793" s="115">
        <v>57649.91</v>
      </c>
      <c r="H793" s="113"/>
      <c r="I793" s="80" t="s">
        <v>402</v>
      </c>
      <c r="J793" s="113"/>
      <c r="K793" s="151">
        <v>1</v>
      </c>
      <c r="L793" s="139">
        <v>0.8</v>
      </c>
      <c r="M793" s="80" t="s">
        <v>1784</v>
      </c>
    </row>
    <row r="794" spans="1:13" ht="15" customHeight="1">
      <c r="A794" s="76" t="s">
        <v>1211</v>
      </c>
      <c r="B794" s="117" t="s">
        <v>114</v>
      </c>
      <c r="C794" s="111"/>
      <c r="D794" s="146">
        <v>6.9433999999999996</v>
      </c>
      <c r="E794" s="144">
        <v>13.89</v>
      </c>
      <c r="F794" s="137">
        <f t="shared" si="12"/>
        <v>0</v>
      </c>
      <c r="G794" s="115">
        <v>131075.95000000001</v>
      </c>
      <c r="H794" s="113"/>
      <c r="I794" s="80" t="s">
        <v>402</v>
      </c>
      <c r="J794" s="113"/>
      <c r="K794" s="151">
        <v>1</v>
      </c>
      <c r="L794" s="139">
        <v>0.8</v>
      </c>
      <c r="M794" s="80" t="s">
        <v>1784</v>
      </c>
    </row>
    <row r="795" spans="1:13" s="74" customFormat="1" ht="15" customHeight="1">
      <c r="A795" s="76" t="s">
        <v>1212</v>
      </c>
      <c r="B795" s="117" t="s">
        <v>257</v>
      </c>
      <c r="C795" s="111"/>
      <c r="D795" s="146">
        <v>1.1654</v>
      </c>
      <c r="E795" s="144">
        <v>2.2599999999999998</v>
      </c>
      <c r="F795" s="137">
        <f t="shared" si="12"/>
        <v>0</v>
      </c>
      <c r="G795" s="115">
        <v>30000</v>
      </c>
      <c r="H795" s="113"/>
      <c r="I795" s="80" t="s">
        <v>402</v>
      </c>
      <c r="J795" s="113"/>
      <c r="K795" s="151">
        <v>1</v>
      </c>
      <c r="L795" s="139">
        <v>0.8</v>
      </c>
      <c r="M795" s="80" t="s">
        <v>1784</v>
      </c>
    </row>
    <row r="796" spans="1:13" ht="15" customHeight="1">
      <c r="A796" s="76" t="s">
        <v>1213</v>
      </c>
      <c r="B796" s="117" t="s">
        <v>257</v>
      </c>
      <c r="C796" s="111"/>
      <c r="D796" s="146">
        <v>2.0162</v>
      </c>
      <c r="E796" s="144">
        <v>2.64</v>
      </c>
      <c r="F796" s="137">
        <f t="shared" si="12"/>
        <v>0</v>
      </c>
      <c r="G796" s="115">
        <v>37134.14</v>
      </c>
      <c r="H796" s="113"/>
      <c r="I796" s="80" t="s">
        <v>402</v>
      </c>
      <c r="J796" s="113"/>
      <c r="K796" s="151">
        <v>1</v>
      </c>
      <c r="L796" s="139">
        <v>0.8</v>
      </c>
      <c r="M796" s="80" t="s">
        <v>1784</v>
      </c>
    </row>
    <row r="797" spans="1:13" ht="15" customHeight="1">
      <c r="A797" s="76" t="s">
        <v>1214</v>
      </c>
      <c r="B797" s="117" t="s">
        <v>257</v>
      </c>
      <c r="C797" s="111"/>
      <c r="D797" s="146">
        <v>3.1196999999999999</v>
      </c>
      <c r="E797" s="144">
        <v>5.16</v>
      </c>
      <c r="F797" s="137">
        <f t="shared" si="12"/>
        <v>0</v>
      </c>
      <c r="G797" s="115">
        <v>63977.85</v>
      </c>
      <c r="H797" s="113"/>
      <c r="I797" s="80" t="s">
        <v>402</v>
      </c>
      <c r="J797" s="113"/>
      <c r="K797" s="151">
        <v>1</v>
      </c>
      <c r="L797" s="139">
        <v>0.8</v>
      </c>
      <c r="M797" s="80" t="s">
        <v>1784</v>
      </c>
    </row>
    <row r="798" spans="1:13" ht="15" customHeight="1">
      <c r="A798" s="76" t="s">
        <v>1215</v>
      </c>
      <c r="B798" s="117" t="s">
        <v>257</v>
      </c>
      <c r="C798" s="111"/>
      <c r="D798" s="146">
        <v>5.5891000000000002</v>
      </c>
      <c r="E798" s="144">
        <v>8.43</v>
      </c>
      <c r="F798" s="137">
        <f t="shared" si="12"/>
        <v>0</v>
      </c>
      <c r="G798" s="115">
        <v>123217.43</v>
      </c>
      <c r="H798" s="113"/>
      <c r="I798" s="80" t="s">
        <v>402</v>
      </c>
      <c r="J798" s="113"/>
      <c r="K798" s="151">
        <v>1</v>
      </c>
      <c r="L798" s="139">
        <v>0.8</v>
      </c>
      <c r="M798" s="80" t="s">
        <v>1784</v>
      </c>
    </row>
    <row r="799" spans="1:13" s="74" customFormat="1" ht="15" customHeight="1">
      <c r="A799" s="76" t="s">
        <v>1216</v>
      </c>
      <c r="B799" s="117" t="s">
        <v>258</v>
      </c>
      <c r="C799" s="111"/>
      <c r="D799" s="146">
        <v>0.85960000000000003</v>
      </c>
      <c r="E799" s="144">
        <v>2.15</v>
      </c>
      <c r="F799" s="137">
        <f t="shared" si="12"/>
        <v>0</v>
      </c>
      <c r="G799" s="115">
        <v>30000</v>
      </c>
      <c r="H799" s="113"/>
      <c r="I799" s="80" t="s">
        <v>402</v>
      </c>
      <c r="J799" s="113"/>
      <c r="K799" s="151">
        <v>1</v>
      </c>
      <c r="L799" s="139">
        <v>0.8</v>
      </c>
      <c r="M799" s="80" t="s">
        <v>1784</v>
      </c>
    </row>
    <row r="800" spans="1:13" ht="15" customHeight="1">
      <c r="A800" s="76" t="s">
        <v>1217</v>
      </c>
      <c r="B800" s="117" t="s">
        <v>258</v>
      </c>
      <c r="C800" s="111"/>
      <c r="D800" s="146">
        <v>1.6114999999999999</v>
      </c>
      <c r="E800" s="144">
        <v>3.65</v>
      </c>
      <c r="F800" s="137">
        <f t="shared" si="12"/>
        <v>0</v>
      </c>
      <c r="G800" s="115">
        <v>33781.85</v>
      </c>
      <c r="H800" s="113"/>
      <c r="I800" s="80" t="s">
        <v>402</v>
      </c>
      <c r="J800" s="113"/>
      <c r="K800" s="151">
        <v>1</v>
      </c>
      <c r="L800" s="139">
        <v>0.8</v>
      </c>
      <c r="M800" s="80" t="s">
        <v>1784</v>
      </c>
    </row>
    <row r="801" spans="1:13" ht="15" customHeight="1">
      <c r="A801" s="76" t="s">
        <v>1218</v>
      </c>
      <c r="B801" s="117" t="s">
        <v>258</v>
      </c>
      <c r="C801" s="111"/>
      <c r="D801" s="146">
        <v>2.8487</v>
      </c>
      <c r="E801" s="144">
        <v>5.28</v>
      </c>
      <c r="F801" s="137">
        <f t="shared" si="12"/>
        <v>0</v>
      </c>
      <c r="G801" s="115">
        <v>64976.99</v>
      </c>
      <c r="H801" s="113"/>
      <c r="I801" s="80" t="s">
        <v>402</v>
      </c>
      <c r="J801" s="113"/>
      <c r="K801" s="151">
        <v>1</v>
      </c>
      <c r="L801" s="139">
        <v>0.8</v>
      </c>
      <c r="M801" s="80" t="s">
        <v>1784</v>
      </c>
    </row>
    <row r="802" spans="1:13" ht="15" customHeight="1">
      <c r="A802" s="76" t="s">
        <v>1219</v>
      </c>
      <c r="B802" s="117" t="s">
        <v>258</v>
      </c>
      <c r="C802" s="111"/>
      <c r="D802" s="146">
        <v>4.2362000000000002</v>
      </c>
      <c r="E802" s="144">
        <v>10.85</v>
      </c>
      <c r="F802" s="137">
        <f t="shared" si="12"/>
        <v>0</v>
      </c>
      <c r="G802" s="115">
        <v>94227.56</v>
      </c>
      <c r="H802" s="113"/>
      <c r="I802" s="80" t="s">
        <v>402</v>
      </c>
      <c r="J802" s="113"/>
      <c r="K802" s="151">
        <v>1</v>
      </c>
      <c r="L802" s="139">
        <v>0.8</v>
      </c>
      <c r="M802" s="80" t="s">
        <v>1784</v>
      </c>
    </row>
    <row r="803" spans="1:13" s="74" customFormat="1" ht="15" customHeight="1">
      <c r="A803" s="76" t="s">
        <v>1220</v>
      </c>
      <c r="B803" s="117" t="s">
        <v>359</v>
      </c>
      <c r="C803" s="111"/>
      <c r="D803" s="146">
        <v>1.6312</v>
      </c>
      <c r="E803" s="144">
        <v>3.32</v>
      </c>
      <c r="F803" s="137">
        <f t="shared" si="12"/>
        <v>0</v>
      </c>
      <c r="G803" s="115">
        <v>30000</v>
      </c>
      <c r="H803" s="113"/>
      <c r="I803" s="80" t="s">
        <v>386</v>
      </c>
      <c r="J803" s="113"/>
      <c r="K803" s="151">
        <v>1</v>
      </c>
      <c r="L803" s="139">
        <v>0.8</v>
      </c>
      <c r="M803" s="80" t="s">
        <v>1784</v>
      </c>
    </row>
    <row r="804" spans="1:13" ht="15" customHeight="1">
      <c r="A804" s="76" t="s">
        <v>1221</v>
      </c>
      <c r="B804" s="117" t="s">
        <v>359</v>
      </c>
      <c r="C804" s="111"/>
      <c r="D804" s="146">
        <v>1.9554</v>
      </c>
      <c r="E804" s="144">
        <v>4.7300000000000004</v>
      </c>
      <c r="F804" s="137">
        <f t="shared" si="12"/>
        <v>0</v>
      </c>
      <c r="G804" s="115">
        <v>38050.33</v>
      </c>
      <c r="H804" s="113"/>
      <c r="I804" s="80" t="s">
        <v>386</v>
      </c>
      <c r="J804" s="113"/>
      <c r="K804" s="151">
        <v>1</v>
      </c>
      <c r="L804" s="139">
        <v>0.8</v>
      </c>
      <c r="M804" s="80" t="s">
        <v>1784</v>
      </c>
    </row>
    <row r="805" spans="1:13" ht="15" customHeight="1">
      <c r="A805" s="76" t="s">
        <v>1222</v>
      </c>
      <c r="B805" s="117" t="s">
        <v>359</v>
      </c>
      <c r="C805" s="111"/>
      <c r="D805" s="146">
        <v>2.4885999999999999</v>
      </c>
      <c r="E805" s="144">
        <v>6.63</v>
      </c>
      <c r="F805" s="137">
        <f t="shared" si="12"/>
        <v>0</v>
      </c>
      <c r="G805" s="115">
        <v>60312.57</v>
      </c>
      <c r="H805" s="113"/>
      <c r="I805" s="80" t="s">
        <v>386</v>
      </c>
      <c r="J805" s="113"/>
      <c r="K805" s="151">
        <v>1</v>
      </c>
      <c r="L805" s="139">
        <v>0.8</v>
      </c>
      <c r="M805" s="80" t="s">
        <v>1784</v>
      </c>
    </row>
    <row r="806" spans="1:13" ht="15" customHeight="1">
      <c r="A806" s="76" t="s">
        <v>1223</v>
      </c>
      <c r="B806" s="117" t="s">
        <v>359</v>
      </c>
      <c r="C806" s="111"/>
      <c r="D806" s="146">
        <v>4.6395999999999997</v>
      </c>
      <c r="E806" s="144">
        <v>12.79</v>
      </c>
      <c r="F806" s="137">
        <f t="shared" si="12"/>
        <v>0</v>
      </c>
      <c r="G806" s="115">
        <v>103156.7</v>
      </c>
      <c r="H806" s="113"/>
      <c r="I806" s="80" t="s">
        <v>386</v>
      </c>
      <c r="J806" s="113"/>
      <c r="K806" s="151">
        <v>1</v>
      </c>
      <c r="L806" s="139">
        <v>0.8</v>
      </c>
      <c r="M806" s="80" t="s">
        <v>1784</v>
      </c>
    </row>
    <row r="807" spans="1:13" s="74" customFormat="1" ht="15" customHeight="1">
      <c r="A807" s="76" t="s">
        <v>1224</v>
      </c>
      <c r="B807" s="117" t="s">
        <v>115</v>
      </c>
      <c r="C807" s="111"/>
      <c r="D807" s="146">
        <v>1.3362000000000001</v>
      </c>
      <c r="E807" s="144">
        <v>2.5099999999999998</v>
      </c>
      <c r="F807" s="137">
        <f t="shared" si="12"/>
        <v>0</v>
      </c>
      <c r="G807" s="115">
        <v>31228.21</v>
      </c>
      <c r="H807" s="113"/>
      <c r="I807" s="80" t="s">
        <v>402</v>
      </c>
      <c r="J807" s="113"/>
      <c r="K807" s="151">
        <v>1</v>
      </c>
      <c r="L807" s="139">
        <v>0.8</v>
      </c>
      <c r="M807" s="80" t="s">
        <v>1784</v>
      </c>
    </row>
    <row r="808" spans="1:13" ht="15" customHeight="1">
      <c r="A808" s="76" t="s">
        <v>1225</v>
      </c>
      <c r="B808" s="117" t="s">
        <v>115</v>
      </c>
      <c r="C808" s="111"/>
      <c r="D808" s="146">
        <v>1.8080000000000001</v>
      </c>
      <c r="E808" s="144">
        <v>3.01</v>
      </c>
      <c r="F808" s="137">
        <f t="shared" si="12"/>
        <v>0</v>
      </c>
      <c r="G808" s="115">
        <v>45838.33</v>
      </c>
      <c r="H808" s="113"/>
      <c r="I808" s="80" t="s">
        <v>402</v>
      </c>
      <c r="J808" s="113"/>
      <c r="K808" s="151">
        <v>1</v>
      </c>
      <c r="L808" s="139">
        <v>0.8</v>
      </c>
      <c r="M808" s="80" t="s">
        <v>1784</v>
      </c>
    </row>
    <row r="809" spans="1:13" ht="15" customHeight="1">
      <c r="A809" s="76" t="s">
        <v>1226</v>
      </c>
      <c r="B809" s="117" t="s">
        <v>115</v>
      </c>
      <c r="C809" s="111"/>
      <c r="D809" s="146">
        <v>2.0436999999999999</v>
      </c>
      <c r="E809" s="144">
        <v>5.14</v>
      </c>
      <c r="F809" s="137">
        <f t="shared" si="12"/>
        <v>0</v>
      </c>
      <c r="G809" s="115">
        <v>45838.33</v>
      </c>
      <c r="H809" s="113"/>
      <c r="I809" s="80" t="s">
        <v>402</v>
      </c>
      <c r="J809" s="113"/>
      <c r="K809" s="151">
        <v>1</v>
      </c>
      <c r="L809" s="139">
        <v>0.8</v>
      </c>
      <c r="M809" s="80" t="s">
        <v>1784</v>
      </c>
    </row>
    <row r="810" spans="1:13" ht="15" customHeight="1">
      <c r="A810" s="76" t="s">
        <v>1227</v>
      </c>
      <c r="B810" s="117" t="s">
        <v>115</v>
      </c>
      <c r="C810" s="111"/>
      <c r="D810" s="146">
        <v>3.6042999999999998</v>
      </c>
      <c r="E810" s="144">
        <v>10.49</v>
      </c>
      <c r="F810" s="137">
        <f t="shared" si="12"/>
        <v>0</v>
      </c>
      <c r="G810" s="115">
        <v>80242.3</v>
      </c>
      <c r="H810" s="113"/>
      <c r="I810" s="80" t="s">
        <v>402</v>
      </c>
      <c r="J810" s="113"/>
      <c r="K810" s="151">
        <v>1</v>
      </c>
      <c r="L810" s="139">
        <v>0.8</v>
      </c>
      <c r="M810" s="80" t="s">
        <v>1784</v>
      </c>
    </row>
    <row r="811" spans="1:13" s="74" customFormat="1" ht="15" customHeight="1">
      <c r="A811" s="76" t="s">
        <v>1228</v>
      </c>
      <c r="B811" s="117" t="s">
        <v>259</v>
      </c>
      <c r="C811" s="111"/>
      <c r="D811" s="146">
        <v>0.60119999999999996</v>
      </c>
      <c r="E811" s="144">
        <v>1.89</v>
      </c>
      <c r="F811" s="137">
        <f t="shared" si="12"/>
        <v>0</v>
      </c>
      <c r="G811" s="115">
        <v>30000</v>
      </c>
      <c r="H811" s="113"/>
      <c r="I811" s="80" t="s">
        <v>402</v>
      </c>
      <c r="J811" s="113"/>
      <c r="K811" s="151">
        <v>1</v>
      </c>
      <c r="L811" s="139">
        <v>0.8</v>
      </c>
      <c r="M811" s="80" t="s">
        <v>1784</v>
      </c>
    </row>
    <row r="812" spans="1:13" ht="15" customHeight="1">
      <c r="A812" s="76" t="s">
        <v>1229</v>
      </c>
      <c r="B812" s="117" t="s">
        <v>259</v>
      </c>
      <c r="C812" s="111"/>
      <c r="D812" s="146">
        <v>1.0663</v>
      </c>
      <c r="E812" s="144">
        <v>3.13</v>
      </c>
      <c r="F812" s="137">
        <f t="shared" si="12"/>
        <v>0</v>
      </c>
      <c r="G812" s="115">
        <v>30000</v>
      </c>
      <c r="H812" s="113"/>
      <c r="I812" s="80" t="s">
        <v>402</v>
      </c>
      <c r="J812" s="113"/>
      <c r="K812" s="151">
        <v>1</v>
      </c>
      <c r="L812" s="139">
        <v>0.8</v>
      </c>
      <c r="M812" s="80" t="s">
        <v>1784</v>
      </c>
    </row>
    <row r="813" spans="1:13" ht="15" customHeight="1">
      <c r="A813" s="76" t="s">
        <v>1230</v>
      </c>
      <c r="B813" s="117" t="s">
        <v>259</v>
      </c>
      <c r="C813" s="111"/>
      <c r="D813" s="146">
        <v>1.9193</v>
      </c>
      <c r="E813" s="144">
        <v>5.1100000000000003</v>
      </c>
      <c r="F813" s="137">
        <f t="shared" si="12"/>
        <v>0</v>
      </c>
      <c r="G813" s="115">
        <v>47454.05</v>
      </c>
      <c r="H813" s="113"/>
      <c r="I813" s="80" t="s">
        <v>402</v>
      </c>
      <c r="J813" s="113"/>
      <c r="K813" s="151">
        <v>1</v>
      </c>
      <c r="L813" s="139">
        <v>0.8</v>
      </c>
      <c r="M813" s="80" t="s">
        <v>1784</v>
      </c>
    </row>
    <row r="814" spans="1:13" ht="15" customHeight="1">
      <c r="A814" s="76" t="s">
        <v>1231</v>
      </c>
      <c r="B814" s="117" t="s">
        <v>259</v>
      </c>
      <c r="C814" s="111"/>
      <c r="D814" s="146">
        <v>3.4266000000000001</v>
      </c>
      <c r="E814" s="144">
        <v>9.9</v>
      </c>
      <c r="F814" s="137">
        <f t="shared" si="12"/>
        <v>0</v>
      </c>
      <c r="G814" s="115">
        <v>69292.94</v>
      </c>
      <c r="H814" s="113"/>
      <c r="I814" s="80" t="s">
        <v>402</v>
      </c>
      <c r="J814" s="113"/>
      <c r="K814" s="151">
        <v>1</v>
      </c>
      <c r="L814" s="139">
        <v>0.8</v>
      </c>
      <c r="M814" s="80" t="s">
        <v>1784</v>
      </c>
    </row>
    <row r="815" spans="1:13" s="74" customFormat="1" ht="15" customHeight="1">
      <c r="A815" s="76" t="s">
        <v>1232</v>
      </c>
      <c r="B815" s="117" t="s">
        <v>1830</v>
      </c>
      <c r="C815" s="111"/>
      <c r="D815" s="146">
        <v>1.5313000000000001</v>
      </c>
      <c r="E815" s="144">
        <v>3.01</v>
      </c>
      <c r="F815" s="137">
        <f t="shared" si="12"/>
        <v>0</v>
      </c>
      <c r="G815" s="115">
        <v>30000</v>
      </c>
      <c r="H815" s="113"/>
      <c r="I815" s="80" t="s">
        <v>402</v>
      </c>
      <c r="J815" s="113"/>
      <c r="K815" s="151">
        <v>1</v>
      </c>
      <c r="L815" s="139">
        <v>0.8</v>
      </c>
      <c r="M815" s="80" t="s">
        <v>1784</v>
      </c>
    </row>
    <row r="816" spans="1:13" ht="15" customHeight="1">
      <c r="A816" s="76" t="s">
        <v>1233</v>
      </c>
      <c r="B816" s="117" t="s">
        <v>1830</v>
      </c>
      <c r="C816" s="111"/>
      <c r="D816" s="146">
        <v>2.2058</v>
      </c>
      <c r="E816" s="144">
        <v>4.09</v>
      </c>
      <c r="F816" s="137">
        <f t="shared" si="12"/>
        <v>0</v>
      </c>
      <c r="G816" s="115">
        <v>46333.95</v>
      </c>
      <c r="H816" s="113"/>
      <c r="I816" s="80" t="s">
        <v>402</v>
      </c>
      <c r="J816" s="113"/>
      <c r="K816" s="151">
        <v>1</v>
      </c>
      <c r="L816" s="139">
        <v>0.8</v>
      </c>
      <c r="M816" s="80" t="s">
        <v>1784</v>
      </c>
    </row>
    <row r="817" spans="1:13" ht="15" customHeight="1">
      <c r="A817" s="76" t="s">
        <v>1234</v>
      </c>
      <c r="B817" s="117" t="s">
        <v>1830</v>
      </c>
      <c r="C817" s="111"/>
      <c r="D817" s="146">
        <v>2.9796999999999998</v>
      </c>
      <c r="E817" s="144">
        <v>6.32</v>
      </c>
      <c r="F817" s="137">
        <f t="shared" si="12"/>
        <v>0</v>
      </c>
      <c r="G817" s="115">
        <v>69256.59</v>
      </c>
      <c r="H817" s="113"/>
      <c r="I817" s="80" t="s">
        <v>402</v>
      </c>
      <c r="J817" s="113"/>
      <c r="K817" s="151">
        <v>1</v>
      </c>
      <c r="L817" s="139">
        <v>0.8</v>
      </c>
      <c r="M817" s="80" t="s">
        <v>1784</v>
      </c>
    </row>
    <row r="818" spans="1:13" ht="15" customHeight="1">
      <c r="A818" s="76" t="s">
        <v>1235</v>
      </c>
      <c r="B818" s="117" t="s">
        <v>1830</v>
      </c>
      <c r="C818" s="111"/>
      <c r="D818" s="146">
        <v>5.2118000000000002</v>
      </c>
      <c r="E818" s="144">
        <v>14.35</v>
      </c>
      <c r="F818" s="137">
        <f t="shared" si="12"/>
        <v>0</v>
      </c>
      <c r="G818" s="115">
        <v>115821.35</v>
      </c>
      <c r="H818" s="113"/>
      <c r="I818" s="80" t="s">
        <v>402</v>
      </c>
      <c r="J818" s="113"/>
      <c r="K818" s="151">
        <v>1</v>
      </c>
      <c r="L818" s="139">
        <v>0.8</v>
      </c>
      <c r="M818" s="80" t="s">
        <v>1784</v>
      </c>
    </row>
    <row r="819" spans="1:13" s="74" customFormat="1" ht="15" customHeight="1">
      <c r="A819" s="76" t="s">
        <v>1799</v>
      </c>
      <c r="B819" s="117" t="s">
        <v>1831</v>
      </c>
      <c r="C819" s="111"/>
      <c r="D819" s="146">
        <v>1.643</v>
      </c>
      <c r="E819" s="144">
        <v>3.01</v>
      </c>
      <c r="F819" s="137">
        <f t="shared" si="12"/>
        <v>0</v>
      </c>
      <c r="G819" s="115">
        <v>36831.279999999999</v>
      </c>
      <c r="H819" s="113"/>
      <c r="I819" s="80" t="s">
        <v>402</v>
      </c>
      <c r="J819" s="113"/>
      <c r="K819" s="151">
        <v>1</v>
      </c>
      <c r="L819" s="139">
        <v>0.8</v>
      </c>
      <c r="M819" s="80" t="s">
        <v>1784</v>
      </c>
    </row>
    <row r="820" spans="1:13" ht="15" customHeight="1">
      <c r="A820" s="76" t="s">
        <v>1800</v>
      </c>
      <c r="B820" s="117" t="s">
        <v>1831</v>
      </c>
      <c r="C820" s="111"/>
      <c r="D820" s="146">
        <v>2.3851</v>
      </c>
      <c r="E820" s="144">
        <v>4.18</v>
      </c>
      <c r="F820" s="137">
        <f t="shared" si="12"/>
        <v>0</v>
      </c>
      <c r="G820" s="115">
        <v>43664.72</v>
      </c>
      <c r="H820" s="113"/>
      <c r="I820" s="80" t="s">
        <v>402</v>
      </c>
      <c r="J820" s="113"/>
      <c r="K820" s="151">
        <v>1</v>
      </c>
      <c r="L820" s="139">
        <v>0.8</v>
      </c>
      <c r="M820" s="80" t="s">
        <v>1784</v>
      </c>
    </row>
    <row r="821" spans="1:13" ht="15" customHeight="1">
      <c r="A821" s="76" t="s">
        <v>1801</v>
      </c>
      <c r="B821" s="117" t="s">
        <v>1831</v>
      </c>
      <c r="C821" s="111"/>
      <c r="D821" s="146">
        <v>3.0352999999999999</v>
      </c>
      <c r="E821" s="144">
        <v>7.3</v>
      </c>
      <c r="F821" s="137">
        <f t="shared" si="12"/>
        <v>0</v>
      </c>
      <c r="G821" s="115">
        <v>54565.63</v>
      </c>
      <c r="H821" s="113"/>
      <c r="I821" s="80" t="s">
        <v>402</v>
      </c>
      <c r="J821" s="113"/>
      <c r="K821" s="151">
        <v>1</v>
      </c>
      <c r="L821" s="139">
        <v>0.8</v>
      </c>
      <c r="M821" s="80" t="s">
        <v>1784</v>
      </c>
    </row>
    <row r="822" spans="1:13" ht="15" customHeight="1">
      <c r="A822" s="76" t="s">
        <v>1802</v>
      </c>
      <c r="B822" s="117" t="s">
        <v>1831</v>
      </c>
      <c r="C822" s="111"/>
      <c r="D822" s="146">
        <v>5.0606</v>
      </c>
      <c r="E822" s="144">
        <v>11.38</v>
      </c>
      <c r="F822" s="137">
        <f t="shared" si="12"/>
        <v>0</v>
      </c>
      <c r="G822" s="115">
        <v>112475.43</v>
      </c>
      <c r="H822" s="113"/>
      <c r="I822" s="80" t="s">
        <v>402</v>
      </c>
      <c r="J822" s="113"/>
      <c r="K822" s="151">
        <v>1</v>
      </c>
      <c r="L822" s="139">
        <v>0.8</v>
      </c>
      <c r="M822" s="80" t="s">
        <v>1784</v>
      </c>
    </row>
    <row r="823" spans="1:13" s="74" customFormat="1" ht="15" customHeight="1">
      <c r="A823" s="76" t="s">
        <v>1236</v>
      </c>
      <c r="B823" s="117" t="s">
        <v>260</v>
      </c>
      <c r="C823" s="111"/>
      <c r="D823" s="146">
        <v>0.87709999999999999</v>
      </c>
      <c r="E823" s="144">
        <v>2.1800000000000002</v>
      </c>
      <c r="F823" s="137">
        <f t="shared" si="12"/>
        <v>0</v>
      </c>
      <c r="G823" s="115">
        <v>30000</v>
      </c>
      <c r="H823" s="113"/>
      <c r="I823" s="80" t="s">
        <v>389</v>
      </c>
      <c r="J823" s="113"/>
      <c r="K823" s="151">
        <v>1</v>
      </c>
      <c r="L823" s="139">
        <v>0.8</v>
      </c>
      <c r="M823" s="80" t="s">
        <v>1784</v>
      </c>
    </row>
    <row r="824" spans="1:13" ht="15" customHeight="1">
      <c r="A824" s="76" t="s">
        <v>1237</v>
      </c>
      <c r="B824" s="117" t="s">
        <v>260</v>
      </c>
      <c r="C824" s="111"/>
      <c r="D824" s="146">
        <v>1.0044</v>
      </c>
      <c r="E824" s="144">
        <v>2.8</v>
      </c>
      <c r="F824" s="137">
        <f t="shared" si="12"/>
        <v>0</v>
      </c>
      <c r="G824" s="115">
        <v>30000</v>
      </c>
      <c r="H824" s="113"/>
      <c r="I824" s="80" t="s">
        <v>389</v>
      </c>
      <c r="J824" s="113"/>
      <c r="K824" s="151">
        <v>1</v>
      </c>
      <c r="L824" s="139">
        <v>0.8</v>
      </c>
      <c r="M824" s="80" t="s">
        <v>1784</v>
      </c>
    </row>
    <row r="825" spans="1:13" ht="15" customHeight="1">
      <c r="A825" s="76" t="s">
        <v>1238</v>
      </c>
      <c r="B825" s="117" t="s">
        <v>260</v>
      </c>
      <c r="C825" s="111"/>
      <c r="D825" s="146">
        <v>1.5922000000000001</v>
      </c>
      <c r="E825" s="144">
        <v>4.87</v>
      </c>
      <c r="F825" s="137">
        <f t="shared" si="12"/>
        <v>0</v>
      </c>
      <c r="G825" s="115">
        <v>41035.83</v>
      </c>
      <c r="H825" s="113"/>
      <c r="I825" s="80" t="s">
        <v>389</v>
      </c>
      <c r="J825" s="113"/>
      <c r="K825" s="151">
        <v>1</v>
      </c>
      <c r="L825" s="139">
        <v>0.8</v>
      </c>
      <c r="M825" s="80" t="s">
        <v>1784</v>
      </c>
    </row>
    <row r="826" spans="1:13" ht="15" customHeight="1">
      <c r="A826" s="76" t="s">
        <v>1239</v>
      </c>
      <c r="B826" s="117" t="s">
        <v>260</v>
      </c>
      <c r="C826" s="111"/>
      <c r="D826" s="146">
        <v>2.3736000000000002</v>
      </c>
      <c r="E826" s="144">
        <v>7.95</v>
      </c>
      <c r="F826" s="137">
        <f t="shared" si="12"/>
        <v>0</v>
      </c>
      <c r="G826" s="115">
        <v>53002.27</v>
      </c>
      <c r="H826" s="113"/>
      <c r="I826" s="80" t="s">
        <v>389</v>
      </c>
      <c r="J826" s="113"/>
      <c r="K826" s="151">
        <v>1</v>
      </c>
      <c r="L826" s="139">
        <v>0.8</v>
      </c>
      <c r="M826" s="80" t="s">
        <v>1784</v>
      </c>
    </row>
    <row r="827" spans="1:13" s="74" customFormat="1" ht="15" customHeight="1">
      <c r="A827" s="76" t="s">
        <v>1240</v>
      </c>
      <c r="B827" s="117" t="s">
        <v>261</v>
      </c>
      <c r="C827" s="111"/>
      <c r="D827" s="146">
        <v>0.5605</v>
      </c>
      <c r="E827" s="144">
        <v>2.2999999999999998</v>
      </c>
      <c r="F827" s="137">
        <f t="shared" si="12"/>
        <v>0</v>
      </c>
      <c r="G827" s="115">
        <v>30000</v>
      </c>
      <c r="H827" s="113"/>
      <c r="I827" s="80" t="s">
        <v>1845</v>
      </c>
      <c r="J827" s="113"/>
      <c r="K827" s="80">
        <v>1.31</v>
      </c>
      <c r="L827" s="139">
        <v>0.8</v>
      </c>
      <c r="M827" s="80" t="s">
        <v>1784</v>
      </c>
    </row>
    <row r="828" spans="1:13" ht="15" customHeight="1">
      <c r="A828" s="76" t="s">
        <v>1241</v>
      </c>
      <c r="B828" s="117" t="s">
        <v>261</v>
      </c>
      <c r="C828" s="111"/>
      <c r="D828" s="146">
        <v>0.93140000000000001</v>
      </c>
      <c r="E828" s="144">
        <v>3.74</v>
      </c>
      <c r="F828" s="137">
        <f t="shared" si="12"/>
        <v>0</v>
      </c>
      <c r="G828" s="115">
        <v>30000</v>
      </c>
      <c r="H828" s="113"/>
      <c r="I828" s="80" t="s">
        <v>1845</v>
      </c>
      <c r="J828" s="113"/>
      <c r="K828" s="80">
        <v>1.31</v>
      </c>
      <c r="L828" s="139">
        <v>0.8</v>
      </c>
      <c r="M828" s="80" t="s">
        <v>1784</v>
      </c>
    </row>
    <row r="829" spans="1:13" ht="15" customHeight="1">
      <c r="A829" s="76" t="s">
        <v>1242</v>
      </c>
      <c r="B829" s="117" t="s">
        <v>261</v>
      </c>
      <c r="C829" s="111"/>
      <c r="D829" s="146">
        <v>1.8867</v>
      </c>
      <c r="E829" s="144">
        <v>6.24</v>
      </c>
      <c r="F829" s="137">
        <f t="shared" si="12"/>
        <v>0</v>
      </c>
      <c r="G829" s="115">
        <v>45206.8</v>
      </c>
      <c r="H829" s="113"/>
      <c r="I829" s="80" t="s">
        <v>1845</v>
      </c>
      <c r="J829" s="113"/>
      <c r="K829" s="80">
        <v>1.31</v>
      </c>
      <c r="L829" s="139">
        <v>0.8</v>
      </c>
      <c r="M829" s="80" t="s">
        <v>1784</v>
      </c>
    </row>
    <row r="830" spans="1:13" ht="15" customHeight="1">
      <c r="A830" s="76" t="s">
        <v>1243</v>
      </c>
      <c r="B830" s="117" t="s">
        <v>261</v>
      </c>
      <c r="C830" s="111"/>
      <c r="D830" s="146">
        <v>3.1459000000000001</v>
      </c>
      <c r="E830" s="144">
        <v>10.6</v>
      </c>
      <c r="F830" s="137">
        <f t="shared" si="12"/>
        <v>0</v>
      </c>
      <c r="G830" s="115">
        <v>70095.679999999993</v>
      </c>
      <c r="H830" s="113"/>
      <c r="I830" s="80" t="s">
        <v>1845</v>
      </c>
      <c r="J830" s="113"/>
      <c r="K830" s="80">
        <v>1.31</v>
      </c>
      <c r="L830" s="139">
        <v>0.8</v>
      </c>
      <c r="M830" s="80" t="s">
        <v>1784</v>
      </c>
    </row>
    <row r="831" spans="1:13" s="74" customFormat="1" ht="15" customHeight="1">
      <c r="A831" s="76" t="s">
        <v>1244</v>
      </c>
      <c r="B831" s="117" t="s">
        <v>262</v>
      </c>
      <c r="C831" s="111"/>
      <c r="D831" s="146">
        <v>0.48530000000000001</v>
      </c>
      <c r="E831" s="144">
        <v>2.23</v>
      </c>
      <c r="F831" s="137">
        <f t="shared" si="12"/>
        <v>0</v>
      </c>
      <c r="G831" s="115">
        <v>30000</v>
      </c>
      <c r="H831" s="113"/>
      <c r="I831" s="80" t="s">
        <v>1845</v>
      </c>
      <c r="J831" s="113"/>
      <c r="K831" s="80">
        <v>1.31</v>
      </c>
      <c r="L831" s="139">
        <v>0.8</v>
      </c>
      <c r="M831" s="80" t="s">
        <v>1784</v>
      </c>
    </row>
    <row r="832" spans="1:13" ht="15" customHeight="1">
      <c r="A832" s="76" t="s">
        <v>1245</v>
      </c>
      <c r="B832" s="117" t="s">
        <v>262</v>
      </c>
      <c r="C832" s="111"/>
      <c r="D832" s="146">
        <v>0.62460000000000004</v>
      </c>
      <c r="E832" s="144">
        <v>2.59</v>
      </c>
      <c r="F832" s="137">
        <f t="shared" si="12"/>
        <v>0</v>
      </c>
      <c r="G832" s="115">
        <v>30000</v>
      </c>
      <c r="H832" s="113"/>
      <c r="I832" s="80" t="s">
        <v>1845</v>
      </c>
      <c r="J832" s="113"/>
      <c r="K832" s="80">
        <v>1.31</v>
      </c>
      <c r="L832" s="139">
        <v>0.8</v>
      </c>
      <c r="M832" s="80" t="s">
        <v>1784</v>
      </c>
    </row>
    <row r="833" spans="1:13" ht="15" customHeight="1">
      <c r="A833" s="76" t="s">
        <v>1246</v>
      </c>
      <c r="B833" s="117" t="s">
        <v>262</v>
      </c>
      <c r="C833" s="111"/>
      <c r="D833" s="146">
        <v>1.0622</v>
      </c>
      <c r="E833" s="144">
        <v>3.95</v>
      </c>
      <c r="F833" s="137">
        <f t="shared" si="12"/>
        <v>0</v>
      </c>
      <c r="G833" s="115">
        <v>30000</v>
      </c>
      <c r="H833" s="113"/>
      <c r="I833" s="80" t="s">
        <v>1845</v>
      </c>
      <c r="J833" s="113"/>
      <c r="K833" s="80">
        <v>1.31</v>
      </c>
      <c r="L833" s="139">
        <v>0.8</v>
      </c>
      <c r="M833" s="80" t="s">
        <v>1784</v>
      </c>
    </row>
    <row r="834" spans="1:13" ht="15" customHeight="1">
      <c r="A834" s="76" t="s">
        <v>1247</v>
      </c>
      <c r="B834" s="117" t="s">
        <v>262</v>
      </c>
      <c r="C834" s="111"/>
      <c r="D834" s="146">
        <v>1.5955999999999999</v>
      </c>
      <c r="E834" s="144">
        <v>5.83</v>
      </c>
      <c r="F834" s="137">
        <f t="shared" si="12"/>
        <v>0</v>
      </c>
      <c r="G834" s="115">
        <v>45837.21</v>
      </c>
      <c r="H834" s="113"/>
      <c r="I834" s="80" t="s">
        <v>1845</v>
      </c>
      <c r="J834" s="113"/>
      <c r="K834" s="80">
        <v>1.31</v>
      </c>
      <c r="L834" s="139">
        <v>0.8</v>
      </c>
      <c r="M834" s="80" t="s">
        <v>1784</v>
      </c>
    </row>
    <row r="835" spans="1:13" s="74" customFormat="1" ht="15" customHeight="1">
      <c r="A835" s="76" t="s">
        <v>1248</v>
      </c>
      <c r="B835" s="117" t="s">
        <v>263</v>
      </c>
      <c r="C835" s="111"/>
      <c r="D835" s="146">
        <v>0.47710000000000002</v>
      </c>
      <c r="E835" s="144">
        <v>1.51</v>
      </c>
      <c r="F835" s="137">
        <f t="shared" si="12"/>
        <v>0</v>
      </c>
      <c r="G835" s="115">
        <v>30000</v>
      </c>
      <c r="H835" s="113"/>
      <c r="I835" s="80" t="s">
        <v>402</v>
      </c>
      <c r="J835" s="113"/>
      <c r="K835" s="151">
        <v>1</v>
      </c>
      <c r="L835" s="139">
        <v>0.8</v>
      </c>
      <c r="M835" s="80" t="s">
        <v>1784</v>
      </c>
    </row>
    <row r="836" spans="1:13" ht="15" customHeight="1">
      <c r="A836" s="76" t="s">
        <v>1249</v>
      </c>
      <c r="B836" s="117" t="s">
        <v>263</v>
      </c>
      <c r="C836" s="111"/>
      <c r="D836" s="146">
        <v>0.62060000000000004</v>
      </c>
      <c r="E836" s="144">
        <v>1.98</v>
      </c>
      <c r="F836" s="137">
        <f t="shared" si="12"/>
        <v>0</v>
      </c>
      <c r="G836" s="115">
        <v>30000</v>
      </c>
      <c r="H836" s="113"/>
      <c r="I836" s="80" t="s">
        <v>402</v>
      </c>
      <c r="J836" s="113"/>
      <c r="K836" s="151">
        <v>1</v>
      </c>
      <c r="L836" s="139">
        <v>0.8</v>
      </c>
      <c r="M836" s="80" t="s">
        <v>1784</v>
      </c>
    </row>
    <row r="837" spans="1:13" ht="15" customHeight="1">
      <c r="A837" s="76" t="s">
        <v>1250</v>
      </c>
      <c r="B837" s="117" t="s">
        <v>263</v>
      </c>
      <c r="C837" s="111"/>
      <c r="D837" s="146">
        <v>1.2096</v>
      </c>
      <c r="E837" s="144">
        <v>3.62</v>
      </c>
      <c r="F837" s="137">
        <f t="shared" si="12"/>
        <v>0</v>
      </c>
      <c r="G837" s="115">
        <v>30000</v>
      </c>
      <c r="H837" s="113"/>
      <c r="I837" s="80" t="s">
        <v>402</v>
      </c>
      <c r="J837" s="113"/>
      <c r="K837" s="151">
        <v>1</v>
      </c>
      <c r="L837" s="139">
        <v>0.8</v>
      </c>
      <c r="M837" s="80" t="s">
        <v>1784</v>
      </c>
    </row>
    <row r="838" spans="1:13" ht="15" customHeight="1">
      <c r="A838" s="76" t="s">
        <v>1251</v>
      </c>
      <c r="B838" s="117" t="s">
        <v>263</v>
      </c>
      <c r="C838" s="111"/>
      <c r="D838" s="146">
        <v>3.4965999999999999</v>
      </c>
      <c r="E838" s="144">
        <v>8.99</v>
      </c>
      <c r="F838" s="137">
        <f t="shared" si="12"/>
        <v>0</v>
      </c>
      <c r="G838" s="115">
        <v>68359.22</v>
      </c>
      <c r="H838" s="113"/>
      <c r="I838" s="80" t="s">
        <v>402</v>
      </c>
      <c r="J838" s="113"/>
      <c r="K838" s="151">
        <v>1</v>
      </c>
      <c r="L838" s="139">
        <v>0.8</v>
      </c>
      <c r="M838" s="80" t="s">
        <v>1784</v>
      </c>
    </row>
    <row r="839" spans="1:13" s="74" customFormat="1" ht="15" customHeight="1">
      <c r="A839" s="76" t="s">
        <v>1252</v>
      </c>
      <c r="B839" s="117" t="s">
        <v>264</v>
      </c>
      <c r="C839" s="111"/>
      <c r="D839" s="146">
        <v>0.66249999999999998</v>
      </c>
      <c r="E839" s="144">
        <v>2.79</v>
      </c>
      <c r="F839" s="137">
        <f t="shared" ref="F839:F902" si="13">IF(I839="Mental Health and Substance Abuse",ROUND(E839,0),0)</f>
        <v>0</v>
      </c>
      <c r="G839" s="115">
        <v>30000</v>
      </c>
      <c r="H839" s="113"/>
      <c r="I839" s="80" t="s">
        <v>402</v>
      </c>
      <c r="J839" s="113"/>
      <c r="K839" s="151">
        <v>1</v>
      </c>
      <c r="L839" s="139">
        <v>0.8</v>
      </c>
      <c r="M839" s="80" t="s">
        <v>1784</v>
      </c>
    </row>
    <row r="840" spans="1:13" ht="15" customHeight="1">
      <c r="A840" s="76" t="s">
        <v>1253</v>
      </c>
      <c r="B840" s="117" t="s">
        <v>264</v>
      </c>
      <c r="C840" s="111"/>
      <c r="D840" s="146">
        <v>0.87</v>
      </c>
      <c r="E840" s="144">
        <v>3.59</v>
      </c>
      <c r="F840" s="137">
        <f t="shared" si="13"/>
        <v>0</v>
      </c>
      <c r="G840" s="115">
        <v>30000</v>
      </c>
      <c r="H840" s="113"/>
      <c r="I840" s="80" t="s">
        <v>402</v>
      </c>
      <c r="J840" s="113"/>
      <c r="K840" s="151">
        <v>1</v>
      </c>
      <c r="L840" s="139">
        <v>0.8</v>
      </c>
      <c r="M840" s="80" t="s">
        <v>1784</v>
      </c>
    </row>
    <row r="841" spans="1:13" ht="15" customHeight="1">
      <c r="A841" s="76" t="s">
        <v>1254</v>
      </c>
      <c r="B841" s="117" t="s">
        <v>264</v>
      </c>
      <c r="C841" s="111"/>
      <c r="D841" s="146">
        <v>1.4653</v>
      </c>
      <c r="E841" s="144">
        <v>5.09</v>
      </c>
      <c r="F841" s="137">
        <f t="shared" si="13"/>
        <v>0</v>
      </c>
      <c r="G841" s="115">
        <v>42852.46</v>
      </c>
      <c r="H841" s="113"/>
      <c r="I841" s="80" t="s">
        <v>402</v>
      </c>
      <c r="J841" s="113"/>
      <c r="K841" s="151">
        <v>1</v>
      </c>
      <c r="L841" s="139">
        <v>0.8</v>
      </c>
      <c r="M841" s="80" t="s">
        <v>1784</v>
      </c>
    </row>
    <row r="842" spans="1:13" ht="15" customHeight="1">
      <c r="A842" s="76" t="s">
        <v>1255</v>
      </c>
      <c r="B842" s="117" t="s">
        <v>264</v>
      </c>
      <c r="C842" s="111"/>
      <c r="D842" s="146">
        <v>2.6621999999999999</v>
      </c>
      <c r="E842" s="144">
        <v>8.2200000000000006</v>
      </c>
      <c r="F842" s="137">
        <f t="shared" si="13"/>
        <v>0</v>
      </c>
      <c r="G842" s="115">
        <v>97574.44</v>
      </c>
      <c r="H842" s="113"/>
      <c r="I842" s="80" t="s">
        <v>402</v>
      </c>
      <c r="J842" s="113"/>
      <c r="K842" s="151">
        <v>1</v>
      </c>
      <c r="L842" s="139">
        <v>0.8</v>
      </c>
      <c r="M842" s="80" t="s">
        <v>1784</v>
      </c>
    </row>
    <row r="843" spans="1:13" s="74" customFormat="1" ht="15" customHeight="1">
      <c r="A843" s="76" t="s">
        <v>1256</v>
      </c>
      <c r="B843" s="117" t="s">
        <v>265</v>
      </c>
      <c r="C843" s="111"/>
      <c r="D843" s="146">
        <v>0.55859999999999999</v>
      </c>
      <c r="E843" s="144">
        <v>1.6</v>
      </c>
      <c r="F843" s="137">
        <f t="shared" si="13"/>
        <v>0</v>
      </c>
      <c r="G843" s="115">
        <v>30000</v>
      </c>
      <c r="H843" s="113"/>
      <c r="I843" s="80" t="s">
        <v>1845</v>
      </c>
      <c r="J843" s="113"/>
      <c r="K843" s="80">
        <v>1.31</v>
      </c>
      <c r="L843" s="139">
        <v>0.8</v>
      </c>
      <c r="M843" s="80" t="s">
        <v>1784</v>
      </c>
    </row>
    <row r="844" spans="1:13" ht="15" customHeight="1">
      <c r="A844" s="76" t="s">
        <v>1257</v>
      </c>
      <c r="B844" s="117" t="s">
        <v>265</v>
      </c>
      <c r="C844" s="111"/>
      <c r="D844" s="146">
        <v>0.74050000000000005</v>
      </c>
      <c r="E844" s="144">
        <v>2.58</v>
      </c>
      <c r="F844" s="137">
        <f t="shared" si="13"/>
        <v>0</v>
      </c>
      <c r="G844" s="115">
        <v>30000</v>
      </c>
      <c r="H844" s="113"/>
      <c r="I844" s="80" t="s">
        <v>1845</v>
      </c>
      <c r="J844" s="113"/>
      <c r="K844" s="80">
        <v>1.31</v>
      </c>
      <c r="L844" s="139">
        <v>0.8</v>
      </c>
      <c r="M844" s="80" t="s">
        <v>1784</v>
      </c>
    </row>
    <row r="845" spans="1:13" ht="15" customHeight="1">
      <c r="A845" s="76" t="s">
        <v>1258</v>
      </c>
      <c r="B845" s="117" t="s">
        <v>265</v>
      </c>
      <c r="C845" s="111"/>
      <c r="D845" s="146">
        <v>0.98529999999999995</v>
      </c>
      <c r="E845" s="144">
        <v>3.17</v>
      </c>
      <c r="F845" s="137">
        <f t="shared" si="13"/>
        <v>0</v>
      </c>
      <c r="G845" s="115">
        <v>44160.26</v>
      </c>
      <c r="H845" s="113"/>
      <c r="I845" s="80" t="s">
        <v>1845</v>
      </c>
      <c r="J845" s="113"/>
      <c r="K845" s="80">
        <v>1.31</v>
      </c>
      <c r="L845" s="139">
        <v>0.8</v>
      </c>
      <c r="M845" s="80" t="s">
        <v>1784</v>
      </c>
    </row>
    <row r="846" spans="1:13" ht="15" customHeight="1">
      <c r="A846" s="76" t="s">
        <v>1259</v>
      </c>
      <c r="B846" s="117" t="s">
        <v>265</v>
      </c>
      <c r="C846" s="111"/>
      <c r="D846" s="146">
        <v>1.8846000000000001</v>
      </c>
      <c r="E846" s="144">
        <v>6.08</v>
      </c>
      <c r="F846" s="137">
        <f t="shared" si="13"/>
        <v>0</v>
      </c>
      <c r="G846" s="115">
        <v>52022.44</v>
      </c>
      <c r="H846" s="113"/>
      <c r="I846" s="80" t="s">
        <v>1845</v>
      </c>
      <c r="J846" s="113"/>
      <c r="K846" s="80">
        <v>1.31</v>
      </c>
      <c r="L846" s="139">
        <v>0.8</v>
      </c>
      <c r="M846" s="80" t="s">
        <v>1784</v>
      </c>
    </row>
    <row r="847" spans="1:13" s="74" customFormat="1" ht="15" customHeight="1">
      <c r="A847" s="76" t="s">
        <v>1260</v>
      </c>
      <c r="B847" s="117" t="s">
        <v>116</v>
      </c>
      <c r="C847" s="111"/>
      <c r="D847" s="146">
        <v>0.42330000000000001</v>
      </c>
      <c r="E847" s="144">
        <v>1.85</v>
      </c>
      <c r="F847" s="137">
        <f t="shared" si="13"/>
        <v>0</v>
      </c>
      <c r="G847" s="115">
        <v>30000</v>
      </c>
      <c r="H847" s="113"/>
      <c r="I847" s="80" t="s">
        <v>1845</v>
      </c>
      <c r="J847" s="113"/>
      <c r="K847" s="80">
        <v>1.31</v>
      </c>
      <c r="L847" s="139">
        <v>0.8</v>
      </c>
      <c r="M847" s="80" t="s">
        <v>1784</v>
      </c>
    </row>
    <row r="848" spans="1:13" ht="15" customHeight="1">
      <c r="A848" s="76" t="s">
        <v>1261</v>
      </c>
      <c r="B848" s="117" t="s">
        <v>116</v>
      </c>
      <c r="C848" s="111"/>
      <c r="D848" s="146">
        <v>0.66779999999999995</v>
      </c>
      <c r="E848" s="144">
        <v>2.6</v>
      </c>
      <c r="F848" s="137">
        <f t="shared" si="13"/>
        <v>0</v>
      </c>
      <c r="G848" s="115">
        <v>30000</v>
      </c>
      <c r="H848" s="113"/>
      <c r="I848" s="80" t="s">
        <v>1845</v>
      </c>
      <c r="J848" s="113"/>
      <c r="K848" s="80">
        <v>1.31</v>
      </c>
      <c r="L848" s="139">
        <v>0.8</v>
      </c>
      <c r="M848" s="80" t="s">
        <v>1784</v>
      </c>
    </row>
    <row r="849" spans="1:13" ht="15" customHeight="1">
      <c r="A849" s="76" t="s">
        <v>1262</v>
      </c>
      <c r="B849" s="117" t="s">
        <v>116</v>
      </c>
      <c r="C849" s="111"/>
      <c r="D849" s="146">
        <v>1.3164</v>
      </c>
      <c r="E849" s="144">
        <v>4.66</v>
      </c>
      <c r="F849" s="137">
        <f t="shared" si="13"/>
        <v>0</v>
      </c>
      <c r="G849" s="115">
        <v>38066.21</v>
      </c>
      <c r="H849" s="113"/>
      <c r="I849" s="80" t="s">
        <v>1845</v>
      </c>
      <c r="J849" s="113"/>
      <c r="K849" s="80">
        <v>1.31</v>
      </c>
      <c r="L849" s="139">
        <v>0.8</v>
      </c>
      <c r="M849" s="80" t="s">
        <v>1784</v>
      </c>
    </row>
    <row r="850" spans="1:13" ht="15" customHeight="1">
      <c r="A850" s="76" t="s">
        <v>1263</v>
      </c>
      <c r="B850" s="117" t="s">
        <v>116</v>
      </c>
      <c r="C850" s="111"/>
      <c r="D850" s="146">
        <v>3.3508</v>
      </c>
      <c r="E850" s="144">
        <v>9.08</v>
      </c>
      <c r="F850" s="137">
        <f t="shared" si="13"/>
        <v>0</v>
      </c>
      <c r="G850" s="115">
        <v>88073.53</v>
      </c>
      <c r="H850" s="113"/>
      <c r="I850" s="80" t="s">
        <v>1845</v>
      </c>
      <c r="J850" s="113"/>
      <c r="K850" s="80">
        <v>1.31</v>
      </c>
      <c r="L850" s="139">
        <v>0.8</v>
      </c>
      <c r="M850" s="80" t="s">
        <v>1784</v>
      </c>
    </row>
    <row r="851" spans="1:13" s="74" customFormat="1" ht="15" customHeight="1">
      <c r="A851" s="76" t="s">
        <v>1264</v>
      </c>
      <c r="B851" s="117" t="s">
        <v>117</v>
      </c>
      <c r="C851" s="111"/>
      <c r="D851" s="146">
        <v>0.49490000000000001</v>
      </c>
      <c r="E851" s="144">
        <v>1.89</v>
      </c>
      <c r="F851" s="137">
        <f t="shared" si="13"/>
        <v>0</v>
      </c>
      <c r="G851" s="115">
        <v>30000</v>
      </c>
      <c r="H851" s="113"/>
      <c r="I851" s="80" t="s">
        <v>1845</v>
      </c>
      <c r="J851" s="113"/>
      <c r="K851" s="80">
        <v>1.31</v>
      </c>
      <c r="L851" s="139">
        <v>0.8</v>
      </c>
      <c r="M851" s="80" t="s">
        <v>1784</v>
      </c>
    </row>
    <row r="852" spans="1:13" ht="15" customHeight="1">
      <c r="A852" s="76" t="s">
        <v>1265</v>
      </c>
      <c r="B852" s="117" t="s">
        <v>117</v>
      </c>
      <c r="C852" s="111"/>
      <c r="D852" s="146">
        <v>0.9113</v>
      </c>
      <c r="E852" s="144">
        <v>3.05</v>
      </c>
      <c r="F852" s="137">
        <f t="shared" si="13"/>
        <v>0</v>
      </c>
      <c r="G852" s="115">
        <v>30000</v>
      </c>
      <c r="H852" s="113"/>
      <c r="I852" s="80" t="s">
        <v>1845</v>
      </c>
      <c r="J852" s="113"/>
      <c r="K852" s="80">
        <v>1.31</v>
      </c>
      <c r="L852" s="139">
        <v>0.8</v>
      </c>
      <c r="M852" s="80" t="s">
        <v>1784</v>
      </c>
    </row>
    <row r="853" spans="1:13" ht="15" customHeight="1">
      <c r="A853" s="76" t="s">
        <v>1266</v>
      </c>
      <c r="B853" s="117" t="s">
        <v>117</v>
      </c>
      <c r="C853" s="111"/>
      <c r="D853" s="146">
        <v>1.3223</v>
      </c>
      <c r="E853" s="144">
        <v>3.08</v>
      </c>
      <c r="F853" s="137">
        <f t="shared" si="13"/>
        <v>0</v>
      </c>
      <c r="G853" s="115">
        <v>48133.69</v>
      </c>
      <c r="H853" s="113"/>
      <c r="I853" s="80" t="s">
        <v>1845</v>
      </c>
      <c r="J853" s="113"/>
      <c r="K853" s="80">
        <v>1.31</v>
      </c>
      <c r="L853" s="139">
        <v>0.8</v>
      </c>
      <c r="M853" s="80" t="s">
        <v>1784</v>
      </c>
    </row>
    <row r="854" spans="1:13" ht="15" customHeight="1">
      <c r="A854" s="76" t="s">
        <v>1267</v>
      </c>
      <c r="B854" s="117" t="s">
        <v>117</v>
      </c>
      <c r="C854" s="111"/>
      <c r="D854" s="146">
        <v>2.8435000000000001</v>
      </c>
      <c r="E854" s="144">
        <v>7.17</v>
      </c>
      <c r="F854" s="137">
        <f t="shared" si="13"/>
        <v>0</v>
      </c>
      <c r="G854" s="115">
        <v>76806.149999999994</v>
      </c>
      <c r="H854" s="113"/>
      <c r="I854" s="80" t="s">
        <v>1845</v>
      </c>
      <c r="J854" s="113"/>
      <c r="K854" s="80">
        <v>1.31</v>
      </c>
      <c r="L854" s="139">
        <v>0.8</v>
      </c>
      <c r="M854" s="80" t="s">
        <v>1784</v>
      </c>
    </row>
    <row r="855" spans="1:13" s="74" customFormat="1" ht="15" customHeight="1">
      <c r="A855" s="76" t="s">
        <v>1268</v>
      </c>
      <c r="B855" s="117" t="s">
        <v>118</v>
      </c>
      <c r="C855" s="111"/>
      <c r="D855" s="146">
        <v>0.95320000000000005</v>
      </c>
      <c r="E855" s="144">
        <v>1.63</v>
      </c>
      <c r="F855" s="137">
        <f t="shared" si="13"/>
        <v>0</v>
      </c>
      <c r="G855" s="115">
        <v>30000</v>
      </c>
      <c r="H855" s="113"/>
      <c r="I855" s="80" t="s">
        <v>402</v>
      </c>
      <c r="J855" s="113"/>
      <c r="K855" s="151">
        <v>1</v>
      </c>
      <c r="L855" s="139">
        <v>0.8</v>
      </c>
      <c r="M855" s="80" t="s">
        <v>1784</v>
      </c>
    </row>
    <row r="856" spans="1:13" ht="15" customHeight="1">
      <c r="A856" s="76" t="s">
        <v>1269</v>
      </c>
      <c r="B856" s="117" t="s">
        <v>118</v>
      </c>
      <c r="C856" s="111"/>
      <c r="D856" s="146">
        <v>1.2199</v>
      </c>
      <c r="E856" s="144">
        <v>2.35</v>
      </c>
      <c r="F856" s="137">
        <f t="shared" si="13"/>
        <v>0</v>
      </c>
      <c r="G856" s="115">
        <v>30000</v>
      </c>
      <c r="H856" s="113"/>
      <c r="I856" s="80" t="s">
        <v>402</v>
      </c>
      <c r="J856" s="113"/>
      <c r="K856" s="151">
        <v>1</v>
      </c>
      <c r="L856" s="139">
        <v>0.8</v>
      </c>
      <c r="M856" s="80" t="s">
        <v>1784</v>
      </c>
    </row>
    <row r="857" spans="1:13" ht="15" customHeight="1">
      <c r="A857" s="76" t="s">
        <v>1270</v>
      </c>
      <c r="B857" s="117" t="s">
        <v>118</v>
      </c>
      <c r="C857" s="111"/>
      <c r="D857" s="146">
        <v>2.0706000000000002</v>
      </c>
      <c r="E857" s="144">
        <v>4.45</v>
      </c>
      <c r="F857" s="137">
        <f t="shared" si="13"/>
        <v>0</v>
      </c>
      <c r="G857" s="115">
        <v>47758.96</v>
      </c>
      <c r="H857" s="113"/>
      <c r="I857" s="80" t="s">
        <v>402</v>
      </c>
      <c r="J857" s="113"/>
      <c r="K857" s="151">
        <v>1</v>
      </c>
      <c r="L857" s="139">
        <v>0.8</v>
      </c>
      <c r="M857" s="80" t="s">
        <v>1784</v>
      </c>
    </row>
    <row r="858" spans="1:13" ht="15" customHeight="1">
      <c r="A858" s="76" t="s">
        <v>1271</v>
      </c>
      <c r="B858" s="117" t="s">
        <v>118</v>
      </c>
      <c r="C858" s="111"/>
      <c r="D858" s="146">
        <v>3.1720999999999999</v>
      </c>
      <c r="E858" s="144">
        <v>8.99</v>
      </c>
      <c r="F858" s="137">
        <f t="shared" si="13"/>
        <v>0</v>
      </c>
      <c r="G858" s="115">
        <v>70677.210000000006</v>
      </c>
      <c r="H858" s="113"/>
      <c r="I858" s="80" t="s">
        <v>402</v>
      </c>
      <c r="J858" s="113"/>
      <c r="K858" s="151">
        <v>1</v>
      </c>
      <c r="L858" s="139">
        <v>0.8</v>
      </c>
      <c r="M858" s="80" t="s">
        <v>1784</v>
      </c>
    </row>
    <row r="859" spans="1:13" s="74" customFormat="1" ht="15" customHeight="1">
      <c r="A859" s="76" t="s">
        <v>1272</v>
      </c>
      <c r="B859" s="117" t="s">
        <v>266</v>
      </c>
      <c r="C859" s="111"/>
      <c r="D859" s="146">
        <v>0.67300000000000004</v>
      </c>
      <c r="E859" s="144">
        <v>2.58</v>
      </c>
      <c r="F859" s="137">
        <f t="shared" si="13"/>
        <v>0</v>
      </c>
      <c r="G859" s="115">
        <v>30000</v>
      </c>
      <c r="H859" s="113"/>
      <c r="I859" s="80" t="s">
        <v>402</v>
      </c>
      <c r="J859" s="113"/>
      <c r="K859" s="151">
        <v>1</v>
      </c>
      <c r="L859" s="139">
        <v>0.8</v>
      </c>
      <c r="M859" s="80" t="s">
        <v>1784</v>
      </c>
    </row>
    <row r="860" spans="1:13" ht="15" customHeight="1">
      <c r="A860" s="76" t="s">
        <v>1273</v>
      </c>
      <c r="B860" s="117" t="s">
        <v>266</v>
      </c>
      <c r="C860" s="111"/>
      <c r="D860" s="146">
        <v>1.6959</v>
      </c>
      <c r="E860" s="144">
        <v>2.87</v>
      </c>
      <c r="F860" s="137">
        <f t="shared" si="13"/>
        <v>0</v>
      </c>
      <c r="G860" s="115">
        <v>33959.919999999998</v>
      </c>
      <c r="H860" s="113"/>
      <c r="I860" s="80" t="s">
        <v>402</v>
      </c>
      <c r="J860" s="113"/>
      <c r="K860" s="151">
        <v>1</v>
      </c>
      <c r="L860" s="139">
        <v>0.8</v>
      </c>
      <c r="M860" s="80" t="s">
        <v>1784</v>
      </c>
    </row>
    <row r="861" spans="1:13" ht="15" customHeight="1">
      <c r="A861" s="76" t="s">
        <v>1274</v>
      </c>
      <c r="B861" s="117" t="s">
        <v>266</v>
      </c>
      <c r="C861" s="111"/>
      <c r="D861" s="146">
        <v>2.5062000000000002</v>
      </c>
      <c r="E861" s="144">
        <v>6.79</v>
      </c>
      <c r="F861" s="137">
        <f t="shared" si="13"/>
        <v>0</v>
      </c>
      <c r="G861" s="115">
        <v>55938.54</v>
      </c>
      <c r="H861" s="113"/>
      <c r="I861" s="80" t="s">
        <v>402</v>
      </c>
      <c r="J861" s="113"/>
      <c r="K861" s="151">
        <v>1</v>
      </c>
      <c r="L861" s="139">
        <v>0.8</v>
      </c>
      <c r="M861" s="80" t="s">
        <v>1784</v>
      </c>
    </row>
    <row r="862" spans="1:13" ht="15" customHeight="1">
      <c r="A862" s="76" t="s">
        <v>1275</v>
      </c>
      <c r="B862" s="117" t="s">
        <v>266</v>
      </c>
      <c r="C862" s="111"/>
      <c r="D862" s="146">
        <v>3.8218999999999999</v>
      </c>
      <c r="E862" s="144">
        <v>9.16</v>
      </c>
      <c r="F862" s="137">
        <f t="shared" si="13"/>
        <v>0</v>
      </c>
      <c r="G862" s="115">
        <v>59558.13</v>
      </c>
      <c r="H862" s="113"/>
      <c r="I862" s="80" t="s">
        <v>402</v>
      </c>
      <c r="J862" s="113"/>
      <c r="K862" s="151">
        <v>1</v>
      </c>
      <c r="L862" s="139">
        <v>0.8</v>
      </c>
      <c r="M862" s="80" t="s">
        <v>1784</v>
      </c>
    </row>
    <row r="863" spans="1:13" s="74" customFormat="1" ht="15" customHeight="1">
      <c r="A863" s="76" t="s">
        <v>1276</v>
      </c>
      <c r="B863" s="117" t="s">
        <v>267</v>
      </c>
      <c r="C863" s="111"/>
      <c r="D863" s="146">
        <v>1.3143</v>
      </c>
      <c r="E863" s="144">
        <v>2.11</v>
      </c>
      <c r="F863" s="137">
        <f t="shared" si="13"/>
        <v>0</v>
      </c>
      <c r="G863" s="115">
        <v>30922.639999999999</v>
      </c>
      <c r="H863" s="113"/>
      <c r="I863" s="80" t="s">
        <v>402</v>
      </c>
      <c r="J863" s="113"/>
      <c r="K863" s="151">
        <v>1</v>
      </c>
      <c r="L863" s="139">
        <v>0.8</v>
      </c>
      <c r="M863" s="80" t="s">
        <v>1784</v>
      </c>
    </row>
    <row r="864" spans="1:13" ht="15" customHeight="1">
      <c r="A864" s="76" t="s">
        <v>1277</v>
      </c>
      <c r="B864" s="117" t="s">
        <v>267</v>
      </c>
      <c r="C864" s="111"/>
      <c r="D864" s="146">
        <v>1.3143</v>
      </c>
      <c r="E864" s="144">
        <v>2.74</v>
      </c>
      <c r="F864" s="137">
        <f t="shared" si="13"/>
        <v>0</v>
      </c>
      <c r="G864" s="115">
        <v>30922.639999999999</v>
      </c>
      <c r="H864" s="113"/>
      <c r="I864" s="80" t="s">
        <v>402</v>
      </c>
      <c r="J864" s="113"/>
      <c r="K864" s="151">
        <v>1</v>
      </c>
      <c r="L864" s="139">
        <v>0.8</v>
      </c>
      <c r="M864" s="80" t="s">
        <v>1784</v>
      </c>
    </row>
    <row r="865" spans="1:13" ht="15" customHeight="1">
      <c r="A865" s="76" t="s">
        <v>1278</v>
      </c>
      <c r="B865" s="117" t="s">
        <v>267</v>
      </c>
      <c r="C865" s="111"/>
      <c r="D865" s="146">
        <v>3.2988</v>
      </c>
      <c r="E865" s="144">
        <v>8.66</v>
      </c>
      <c r="F865" s="137">
        <f t="shared" si="13"/>
        <v>0</v>
      </c>
      <c r="G865" s="115">
        <v>63220.29</v>
      </c>
      <c r="H865" s="113"/>
      <c r="I865" s="80" t="s">
        <v>402</v>
      </c>
      <c r="J865" s="113"/>
      <c r="K865" s="151">
        <v>1</v>
      </c>
      <c r="L865" s="139">
        <v>0.8</v>
      </c>
      <c r="M865" s="80" t="s">
        <v>1784</v>
      </c>
    </row>
    <row r="866" spans="1:13" ht="15" customHeight="1">
      <c r="A866" s="76" t="s">
        <v>1279</v>
      </c>
      <c r="B866" s="117" t="s">
        <v>267</v>
      </c>
      <c r="C866" s="111"/>
      <c r="D866" s="146">
        <v>4.5872999999999999</v>
      </c>
      <c r="E866" s="144">
        <v>13.02</v>
      </c>
      <c r="F866" s="137">
        <f t="shared" si="13"/>
        <v>0</v>
      </c>
      <c r="G866" s="115">
        <v>101999.38</v>
      </c>
      <c r="H866" s="113"/>
      <c r="I866" s="80" t="s">
        <v>402</v>
      </c>
      <c r="J866" s="113"/>
      <c r="K866" s="151">
        <v>1</v>
      </c>
      <c r="L866" s="139">
        <v>0.8</v>
      </c>
      <c r="M866" s="80" t="s">
        <v>1784</v>
      </c>
    </row>
    <row r="867" spans="1:13" s="74" customFormat="1" ht="15" customHeight="1">
      <c r="A867" s="76" t="s">
        <v>1803</v>
      </c>
      <c r="B867" s="117" t="s">
        <v>1832</v>
      </c>
      <c r="C867" s="111"/>
      <c r="D867" s="146">
        <v>0.6552</v>
      </c>
      <c r="E867" s="144">
        <v>1.25</v>
      </c>
      <c r="F867" s="137">
        <f t="shared" si="13"/>
        <v>0</v>
      </c>
      <c r="G867" s="115">
        <v>30000</v>
      </c>
      <c r="H867" s="113"/>
      <c r="I867" s="80" t="s">
        <v>402</v>
      </c>
      <c r="J867" s="113"/>
      <c r="K867" s="151">
        <v>1</v>
      </c>
      <c r="L867" s="139">
        <v>0.8</v>
      </c>
      <c r="M867" s="80" t="s">
        <v>1784</v>
      </c>
    </row>
    <row r="868" spans="1:13" ht="15" customHeight="1">
      <c r="A868" s="76" t="s">
        <v>1804</v>
      </c>
      <c r="B868" s="117" t="s">
        <v>1832</v>
      </c>
      <c r="C868" s="111"/>
      <c r="D868" s="146">
        <v>1.9692000000000001</v>
      </c>
      <c r="E868" s="144">
        <v>1.96</v>
      </c>
      <c r="F868" s="137">
        <f t="shared" si="13"/>
        <v>0</v>
      </c>
      <c r="G868" s="115">
        <v>37111.449999999997</v>
      </c>
      <c r="H868" s="113"/>
      <c r="I868" s="80" t="s">
        <v>402</v>
      </c>
      <c r="J868" s="113"/>
      <c r="K868" s="151">
        <v>1</v>
      </c>
      <c r="L868" s="139">
        <v>0.8</v>
      </c>
      <c r="M868" s="80" t="s">
        <v>1784</v>
      </c>
    </row>
    <row r="869" spans="1:13" ht="15" customHeight="1">
      <c r="A869" s="76" t="s">
        <v>1805</v>
      </c>
      <c r="B869" s="117" t="s">
        <v>1832</v>
      </c>
      <c r="C869" s="111"/>
      <c r="D869" s="146">
        <v>3.6511</v>
      </c>
      <c r="E869" s="144">
        <v>4.6100000000000003</v>
      </c>
      <c r="F869" s="137">
        <f t="shared" si="13"/>
        <v>0</v>
      </c>
      <c r="G869" s="115">
        <v>98022.24</v>
      </c>
      <c r="H869" s="113"/>
      <c r="I869" s="80" t="s">
        <v>402</v>
      </c>
      <c r="J869" s="113"/>
      <c r="K869" s="151">
        <v>1</v>
      </c>
      <c r="L869" s="139">
        <v>0.8</v>
      </c>
      <c r="M869" s="80" t="s">
        <v>1784</v>
      </c>
    </row>
    <row r="870" spans="1:13" ht="15" customHeight="1">
      <c r="A870" s="76" t="s">
        <v>1806</v>
      </c>
      <c r="B870" s="117" t="s">
        <v>1832</v>
      </c>
      <c r="C870" s="111"/>
      <c r="D870" s="146">
        <v>6.1841999999999997</v>
      </c>
      <c r="E870" s="144">
        <v>11.09</v>
      </c>
      <c r="F870" s="137">
        <f t="shared" si="13"/>
        <v>0</v>
      </c>
      <c r="G870" s="115">
        <v>98022.24</v>
      </c>
      <c r="H870" s="113"/>
      <c r="I870" s="80" t="s">
        <v>402</v>
      </c>
      <c r="J870" s="113"/>
      <c r="K870" s="151">
        <v>1</v>
      </c>
      <c r="L870" s="139">
        <v>0.8</v>
      </c>
      <c r="M870" s="80" t="s">
        <v>1784</v>
      </c>
    </row>
    <row r="871" spans="1:13" s="74" customFormat="1" ht="15" customHeight="1">
      <c r="A871" s="76" t="s">
        <v>1280</v>
      </c>
      <c r="B871" s="117" t="s">
        <v>119</v>
      </c>
      <c r="C871" s="111"/>
      <c r="D871" s="146">
        <v>0.67320000000000002</v>
      </c>
      <c r="E871" s="144">
        <v>1.98</v>
      </c>
      <c r="F871" s="137">
        <f t="shared" si="13"/>
        <v>0</v>
      </c>
      <c r="G871" s="115">
        <v>30000</v>
      </c>
      <c r="H871" s="113"/>
      <c r="I871" s="80" t="s">
        <v>389</v>
      </c>
      <c r="J871" s="113"/>
      <c r="K871" s="151">
        <v>1</v>
      </c>
      <c r="L871" s="139">
        <v>0.8</v>
      </c>
      <c r="M871" s="80" t="s">
        <v>1784</v>
      </c>
    </row>
    <row r="872" spans="1:13" ht="15" customHeight="1">
      <c r="A872" s="76" t="s">
        <v>1281</v>
      </c>
      <c r="B872" s="117" t="s">
        <v>119</v>
      </c>
      <c r="C872" s="111"/>
      <c r="D872" s="146">
        <v>1.0290999999999999</v>
      </c>
      <c r="E872" s="144">
        <v>2.92</v>
      </c>
      <c r="F872" s="137">
        <f t="shared" si="13"/>
        <v>0</v>
      </c>
      <c r="G872" s="115">
        <v>30000</v>
      </c>
      <c r="H872" s="113"/>
      <c r="I872" s="80" t="s">
        <v>389</v>
      </c>
      <c r="J872" s="113"/>
      <c r="K872" s="151">
        <v>1</v>
      </c>
      <c r="L872" s="139">
        <v>0.8</v>
      </c>
      <c r="M872" s="80" t="s">
        <v>1784</v>
      </c>
    </row>
    <row r="873" spans="1:13" ht="15" customHeight="1">
      <c r="A873" s="76" t="s">
        <v>1282</v>
      </c>
      <c r="B873" s="117" t="s">
        <v>119</v>
      </c>
      <c r="C873" s="111"/>
      <c r="D873" s="146">
        <v>1.3920999999999999</v>
      </c>
      <c r="E873" s="144">
        <v>4.3499999999999996</v>
      </c>
      <c r="F873" s="137">
        <f t="shared" si="13"/>
        <v>0</v>
      </c>
      <c r="G873" s="115">
        <v>31762.77</v>
      </c>
      <c r="H873" s="113"/>
      <c r="I873" s="80" t="s">
        <v>389</v>
      </c>
      <c r="J873" s="113"/>
      <c r="K873" s="151">
        <v>1</v>
      </c>
      <c r="L873" s="139">
        <v>0.8</v>
      </c>
      <c r="M873" s="80" t="s">
        <v>1784</v>
      </c>
    </row>
    <row r="874" spans="1:13" ht="15" customHeight="1">
      <c r="A874" s="76" t="s">
        <v>1283</v>
      </c>
      <c r="B874" s="117" t="s">
        <v>119</v>
      </c>
      <c r="C874" s="111"/>
      <c r="D874" s="146">
        <v>2.0886</v>
      </c>
      <c r="E874" s="144">
        <v>7.21</v>
      </c>
      <c r="F874" s="137">
        <f t="shared" si="13"/>
        <v>0</v>
      </c>
      <c r="G874" s="115">
        <v>46694.29</v>
      </c>
      <c r="H874" s="113"/>
      <c r="I874" s="80" t="s">
        <v>389</v>
      </c>
      <c r="J874" s="113"/>
      <c r="K874" s="151">
        <v>1</v>
      </c>
      <c r="L874" s="139">
        <v>0.8</v>
      </c>
      <c r="M874" s="80" t="s">
        <v>1784</v>
      </c>
    </row>
    <row r="875" spans="1:13" s="74" customFormat="1" ht="15" customHeight="1">
      <c r="A875" s="76" t="s">
        <v>1284</v>
      </c>
      <c r="B875" s="117" t="s">
        <v>120</v>
      </c>
      <c r="C875" s="111"/>
      <c r="D875" s="146">
        <v>0.4103</v>
      </c>
      <c r="E875" s="144">
        <v>1.62</v>
      </c>
      <c r="F875" s="137">
        <f t="shared" si="13"/>
        <v>0</v>
      </c>
      <c r="G875" s="115">
        <v>30000</v>
      </c>
      <c r="H875" s="113"/>
      <c r="I875" s="80" t="s">
        <v>402</v>
      </c>
      <c r="J875" s="113"/>
      <c r="K875" s="151">
        <v>1</v>
      </c>
      <c r="L875" s="139">
        <v>0.8</v>
      </c>
      <c r="M875" s="80" t="s">
        <v>1784</v>
      </c>
    </row>
    <row r="876" spans="1:13" ht="15" customHeight="1">
      <c r="A876" s="76" t="s">
        <v>1285</v>
      </c>
      <c r="B876" s="117" t="s">
        <v>120</v>
      </c>
      <c r="C876" s="111"/>
      <c r="D876" s="146">
        <v>0.79110000000000003</v>
      </c>
      <c r="E876" s="144">
        <v>2.9</v>
      </c>
      <c r="F876" s="137">
        <f t="shared" si="13"/>
        <v>0</v>
      </c>
      <c r="G876" s="115">
        <v>30000</v>
      </c>
      <c r="H876" s="113"/>
      <c r="I876" s="80" t="s">
        <v>402</v>
      </c>
      <c r="J876" s="113"/>
      <c r="K876" s="151">
        <v>1</v>
      </c>
      <c r="L876" s="139">
        <v>0.8</v>
      </c>
      <c r="M876" s="80" t="s">
        <v>1784</v>
      </c>
    </row>
    <row r="877" spans="1:13" ht="15" customHeight="1">
      <c r="A877" s="76" t="s">
        <v>1286</v>
      </c>
      <c r="B877" s="117" t="s">
        <v>120</v>
      </c>
      <c r="C877" s="111"/>
      <c r="D877" s="146">
        <v>1.0706</v>
      </c>
      <c r="E877" s="144">
        <v>3.96</v>
      </c>
      <c r="F877" s="137">
        <f t="shared" si="13"/>
        <v>0</v>
      </c>
      <c r="G877" s="115">
        <v>30000</v>
      </c>
      <c r="H877" s="113"/>
      <c r="I877" s="80" t="s">
        <v>402</v>
      </c>
      <c r="J877" s="113"/>
      <c r="K877" s="151">
        <v>1</v>
      </c>
      <c r="L877" s="139">
        <v>0.8</v>
      </c>
      <c r="M877" s="80" t="s">
        <v>1784</v>
      </c>
    </row>
    <row r="878" spans="1:13" ht="15" customHeight="1">
      <c r="A878" s="76" t="s">
        <v>1287</v>
      </c>
      <c r="B878" s="117" t="s">
        <v>120</v>
      </c>
      <c r="C878" s="111"/>
      <c r="D878" s="146">
        <v>2.1292</v>
      </c>
      <c r="E878" s="144">
        <v>7.69</v>
      </c>
      <c r="F878" s="137">
        <f t="shared" si="13"/>
        <v>0</v>
      </c>
      <c r="G878" s="115">
        <v>47593.79</v>
      </c>
      <c r="H878" s="113"/>
      <c r="I878" s="80" t="s">
        <v>402</v>
      </c>
      <c r="J878" s="113"/>
      <c r="K878" s="151">
        <v>1</v>
      </c>
      <c r="L878" s="139">
        <v>0.8</v>
      </c>
      <c r="M878" s="80" t="s">
        <v>1784</v>
      </c>
    </row>
    <row r="879" spans="1:13" s="74" customFormat="1" ht="15" customHeight="1">
      <c r="A879" s="76" t="s">
        <v>1288</v>
      </c>
      <c r="B879" s="117" t="s">
        <v>268</v>
      </c>
      <c r="C879" s="111"/>
      <c r="D879" s="146">
        <v>1.8574999999999999</v>
      </c>
      <c r="E879" s="144">
        <v>2.8</v>
      </c>
      <c r="F879" s="137">
        <f t="shared" si="13"/>
        <v>0</v>
      </c>
      <c r="G879" s="115">
        <v>38739.94</v>
      </c>
      <c r="H879" s="113"/>
      <c r="I879" s="80" t="s">
        <v>403</v>
      </c>
      <c r="J879" s="113"/>
      <c r="K879" s="151">
        <v>1</v>
      </c>
      <c r="L879" s="139">
        <v>0.8</v>
      </c>
      <c r="M879" s="80" t="s">
        <v>1784</v>
      </c>
    </row>
    <row r="880" spans="1:13" ht="15" customHeight="1">
      <c r="A880" s="76" t="s">
        <v>1289</v>
      </c>
      <c r="B880" s="117" t="s">
        <v>268</v>
      </c>
      <c r="C880" s="111"/>
      <c r="D880" s="146">
        <v>2.1493000000000002</v>
      </c>
      <c r="E880" s="144">
        <v>3.52</v>
      </c>
      <c r="F880" s="137">
        <f t="shared" si="13"/>
        <v>0</v>
      </c>
      <c r="G880" s="115">
        <v>41518.85</v>
      </c>
      <c r="H880" s="113"/>
      <c r="I880" s="80" t="s">
        <v>403</v>
      </c>
      <c r="J880" s="113"/>
      <c r="K880" s="151">
        <v>1</v>
      </c>
      <c r="L880" s="139">
        <v>0.8</v>
      </c>
      <c r="M880" s="80" t="s">
        <v>1784</v>
      </c>
    </row>
    <row r="881" spans="1:13" ht="15" customHeight="1">
      <c r="A881" s="76" t="s">
        <v>1290</v>
      </c>
      <c r="B881" s="117" t="s">
        <v>268</v>
      </c>
      <c r="C881" s="111"/>
      <c r="D881" s="146">
        <v>3.5463</v>
      </c>
      <c r="E881" s="144">
        <v>6.27</v>
      </c>
      <c r="F881" s="137">
        <f t="shared" si="13"/>
        <v>0</v>
      </c>
      <c r="G881" s="115">
        <v>68038.67</v>
      </c>
      <c r="H881" s="113"/>
      <c r="I881" s="80" t="s">
        <v>403</v>
      </c>
      <c r="J881" s="113"/>
      <c r="K881" s="151">
        <v>1</v>
      </c>
      <c r="L881" s="139">
        <v>0.8</v>
      </c>
      <c r="M881" s="80" t="s">
        <v>1784</v>
      </c>
    </row>
    <row r="882" spans="1:13" ht="15" customHeight="1">
      <c r="A882" s="76" t="s">
        <v>1291</v>
      </c>
      <c r="B882" s="117" t="s">
        <v>268</v>
      </c>
      <c r="C882" s="111"/>
      <c r="D882" s="146">
        <v>5.7373000000000003</v>
      </c>
      <c r="E882" s="144">
        <v>12.9</v>
      </c>
      <c r="F882" s="137">
        <f t="shared" si="13"/>
        <v>0</v>
      </c>
      <c r="G882" s="115">
        <v>127451.86</v>
      </c>
      <c r="H882" s="113"/>
      <c r="I882" s="80" t="s">
        <v>403</v>
      </c>
      <c r="J882" s="113"/>
      <c r="K882" s="151">
        <v>1</v>
      </c>
      <c r="L882" s="139">
        <v>0.8</v>
      </c>
      <c r="M882" s="80" t="s">
        <v>1784</v>
      </c>
    </row>
    <row r="883" spans="1:13" s="74" customFormat="1" ht="15" customHeight="1">
      <c r="A883" s="76" t="s">
        <v>1292</v>
      </c>
      <c r="B883" s="117" t="s">
        <v>269</v>
      </c>
      <c r="C883" s="111"/>
      <c r="D883" s="146">
        <v>1.881</v>
      </c>
      <c r="E883" s="144">
        <v>2.0499999999999998</v>
      </c>
      <c r="F883" s="137">
        <f t="shared" si="13"/>
        <v>0</v>
      </c>
      <c r="G883" s="115">
        <v>37287.24</v>
      </c>
      <c r="H883" s="113"/>
      <c r="I883" s="80" t="s">
        <v>403</v>
      </c>
      <c r="J883" s="113"/>
      <c r="K883" s="151">
        <v>1</v>
      </c>
      <c r="L883" s="139">
        <v>0.8</v>
      </c>
      <c r="M883" s="80" t="s">
        <v>1784</v>
      </c>
    </row>
    <row r="884" spans="1:13" ht="15" customHeight="1">
      <c r="A884" s="76" t="s">
        <v>1293</v>
      </c>
      <c r="B884" s="117" t="s">
        <v>269</v>
      </c>
      <c r="C884" s="111"/>
      <c r="D884" s="146">
        <v>2.0969000000000002</v>
      </c>
      <c r="E884" s="144">
        <v>2.66</v>
      </c>
      <c r="F884" s="137">
        <f t="shared" si="13"/>
        <v>0</v>
      </c>
      <c r="G884" s="115">
        <v>38142.589999999997</v>
      </c>
      <c r="H884" s="113"/>
      <c r="I884" s="80" t="s">
        <v>403</v>
      </c>
      <c r="J884" s="113"/>
      <c r="K884" s="151">
        <v>1</v>
      </c>
      <c r="L884" s="139">
        <v>0.8</v>
      </c>
      <c r="M884" s="80" t="s">
        <v>1784</v>
      </c>
    </row>
    <row r="885" spans="1:13" ht="15" customHeight="1">
      <c r="A885" s="76" t="s">
        <v>1294</v>
      </c>
      <c r="B885" s="117" t="s">
        <v>269</v>
      </c>
      <c r="C885" s="111"/>
      <c r="D885" s="146">
        <v>2.9826999999999999</v>
      </c>
      <c r="E885" s="144">
        <v>5.08</v>
      </c>
      <c r="F885" s="137">
        <f t="shared" si="13"/>
        <v>0</v>
      </c>
      <c r="G885" s="115">
        <v>60934.89</v>
      </c>
      <c r="H885" s="113"/>
      <c r="I885" s="80" t="s">
        <v>403</v>
      </c>
      <c r="J885" s="113"/>
      <c r="K885" s="151">
        <v>1</v>
      </c>
      <c r="L885" s="139">
        <v>0.8</v>
      </c>
      <c r="M885" s="80" t="s">
        <v>1784</v>
      </c>
    </row>
    <row r="886" spans="1:13" ht="15" customHeight="1">
      <c r="A886" s="76" t="s">
        <v>1295</v>
      </c>
      <c r="B886" s="117" t="s">
        <v>269</v>
      </c>
      <c r="C886" s="111"/>
      <c r="D886" s="146">
        <v>5.7092000000000001</v>
      </c>
      <c r="E886" s="144">
        <v>13.05</v>
      </c>
      <c r="F886" s="137">
        <f t="shared" si="13"/>
        <v>0</v>
      </c>
      <c r="G886" s="115">
        <v>126830.23</v>
      </c>
      <c r="H886" s="113"/>
      <c r="I886" s="80" t="s">
        <v>403</v>
      </c>
      <c r="J886" s="113"/>
      <c r="K886" s="151">
        <v>1</v>
      </c>
      <c r="L886" s="139">
        <v>0.8</v>
      </c>
      <c r="M886" s="80" t="s">
        <v>1784</v>
      </c>
    </row>
    <row r="887" spans="1:13" s="74" customFormat="1" ht="15" customHeight="1">
      <c r="A887" s="76" t="s">
        <v>1296</v>
      </c>
      <c r="B887" s="117" t="s">
        <v>270</v>
      </c>
      <c r="C887" s="111"/>
      <c r="D887" s="146">
        <v>0.65720000000000001</v>
      </c>
      <c r="E887" s="144">
        <v>1.86</v>
      </c>
      <c r="F887" s="137">
        <f t="shared" si="13"/>
        <v>0</v>
      </c>
      <c r="G887" s="115">
        <v>30000</v>
      </c>
      <c r="H887" s="113"/>
      <c r="I887" s="80" t="s">
        <v>403</v>
      </c>
      <c r="J887" s="113"/>
      <c r="K887" s="151">
        <v>1</v>
      </c>
      <c r="L887" s="139">
        <v>0.8</v>
      </c>
      <c r="M887" s="80" t="s">
        <v>1784</v>
      </c>
    </row>
    <row r="888" spans="1:13" ht="15" customHeight="1">
      <c r="A888" s="76" t="s">
        <v>1297</v>
      </c>
      <c r="B888" s="117" t="s">
        <v>270</v>
      </c>
      <c r="C888" s="111"/>
      <c r="D888" s="146">
        <v>0.84670000000000001</v>
      </c>
      <c r="E888" s="144">
        <v>2.4700000000000002</v>
      </c>
      <c r="F888" s="137">
        <f t="shared" si="13"/>
        <v>0</v>
      </c>
      <c r="G888" s="115">
        <v>30000</v>
      </c>
      <c r="H888" s="113"/>
      <c r="I888" s="80" t="s">
        <v>403</v>
      </c>
      <c r="J888" s="113"/>
      <c r="K888" s="151">
        <v>1</v>
      </c>
      <c r="L888" s="139">
        <v>0.8</v>
      </c>
      <c r="M888" s="80" t="s">
        <v>1784</v>
      </c>
    </row>
    <row r="889" spans="1:13" ht="15" customHeight="1">
      <c r="A889" s="76" t="s">
        <v>1298</v>
      </c>
      <c r="B889" s="117" t="s">
        <v>270</v>
      </c>
      <c r="C889" s="111"/>
      <c r="D889" s="146">
        <v>2.5112000000000001</v>
      </c>
      <c r="E889" s="144">
        <v>4.83</v>
      </c>
      <c r="F889" s="137">
        <f t="shared" si="13"/>
        <v>0</v>
      </c>
      <c r="G889" s="115">
        <v>50014.28</v>
      </c>
      <c r="H889" s="113"/>
      <c r="I889" s="80" t="s">
        <v>403</v>
      </c>
      <c r="J889" s="113"/>
      <c r="K889" s="151">
        <v>1</v>
      </c>
      <c r="L889" s="139">
        <v>0.8</v>
      </c>
      <c r="M889" s="80" t="s">
        <v>1784</v>
      </c>
    </row>
    <row r="890" spans="1:13" ht="15" customHeight="1">
      <c r="A890" s="76" t="s">
        <v>1299</v>
      </c>
      <c r="B890" s="117" t="s">
        <v>270</v>
      </c>
      <c r="C890" s="111"/>
      <c r="D890" s="146">
        <v>3.6570999999999998</v>
      </c>
      <c r="E890" s="144">
        <v>6.43</v>
      </c>
      <c r="F890" s="137">
        <f t="shared" si="13"/>
        <v>0</v>
      </c>
      <c r="G890" s="115">
        <v>62062.2</v>
      </c>
      <c r="H890" s="113"/>
      <c r="I890" s="80" t="s">
        <v>403</v>
      </c>
      <c r="J890" s="113"/>
      <c r="K890" s="151">
        <v>1</v>
      </c>
      <c r="L890" s="139">
        <v>0.8</v>
      </c>
      <c r="M890" s="80" t="s">
        <v>1784</v>
      </c>
    </row>
    <row r="891" spans="1:13" s="74" customFormat="1" ht="15" customHeight="1">
      <c r="A891" s="76" t="s">
        <v>1300</v>
      </c>
      <c r="B891" s="117" t="s">
        <v>121</v>
      </c>
      <c r="C891" s="111"/>
      <c r="D891" s="146">
        <v>1.3154999999999999</v>
      </c>
      <c r="E891" s="144">
        <v>1.59</v>
      </c>
      <c r="F891" s="137">
        <f t="shared" si="13"/>
        <v>0</v>
      </c>
      <c r="G891" s="115">
        <v>30000</v>
      </c>
      <c r="H891" s="113"/>
      <c r="I891" s="80" t="s">
        <v>403</v>
      </c>
      <c r="J891" s="113"/>
      <c r="K891" s="151">
        <v>1</v>
      </c>
      <c r="L891" s="139">
        <v>0.8</v>
      </c>
      <c r="M891" s="80" t="s">
        <v>1784</v>
      </c>
    </row>
    <row r="892" spans="1:13" ht="15" customHeight="1">
      <c r="A892" s="76" t="s">
        <v>1301</v>
      </c>
      <c r="B892" s="117" t="s">
        <v>121</v>
      </c>
      <c r="C892" s="111"/>
      <c r="D892" s="146">
        <v>2.2902</v>
      </c>
      <c r="E892" s="144">
        <v>1.72</v>
      </c>
      <c r="F892" s="137">
        <f t="shared" si="13"/>
        <v>0</v>
      </c>
      <c r="G892" s="115">
        <v>45219.13</v>
      </c>
      <c r="H892" s="113"/>
      <c r="I892" s="80" t="s">
        <v>403</v>
      </c>
      <c r="J892" s="113"/>
      <c r="K892" s="151">
        <v>1</v>
      </c>
      <c r="L892" s="139">
        <v>0.8</v>
      </c>
      <c r="M892" s="80" t="s">
        <v>1784</v>
      </c>
    </row>
    <row r="893" spans="1:13" ht="15" customHeight="1">
      <c r="A893" s="76" t="s">
        <v>1302</v>
      </c>
      <c r="B893" s="117" t="s">
        <v>121</v>
      </c>
      <c r="C893" s="111"/>
      <c r="D893" s="146">
        <v>2.2902</v>
      </c>
      <c r="E893" s="144">
        <v>3.9</v>
      </c>
      <c r="F893" s="137">
        <f t="shared" si="13"/>
        <v>0</v>
      </c>
      <c r="G893" s="115">
        <v>51100.14</v>
      </c>
      <c r="H893" s="113"/>
      <c r="I893" s="80" t="s">
        <v>403</v>
      </c>
      <c r="J893" s="113"/>
      <c r="K893" s="151">
        <v>1</v>
      </c>
      <c r="L893" s="139">
        <v>0.8</v>
      </c>
      <c r="M893" s="80" t="s">
        <v>1784</v>
      </c>
    </row>
    <row r="894" spans="1:13" ht="15" customHeight="1">
      <c r="A894" s="76" t="s">
        <v>1303</v>
      </c>
      <c r="B894" s="117" t="s">
        <v>121</v>
      </c>
      <c r="C894" s="111"/>
      <c r="D894" s="146">
        <v>4.2221000000000002</v>
      </c>
      <c r="E894" s="144">
        <v>8.93</v>
      </c>
      <c r="F894" s="137">
        <f t="shared" si="13"/>
        <v>0</v>
      </c>
      <c r="G894" s="115">
        <v>93915.31</v>
      </c>
      <c r="H894" s="113"/>
      <c r="I894" s="80" t="s">
        <v>403</v>
      </c>
      <c r="J894" s="113"/>
      <c r="K894" s="151">
        <v>1</v>
      </c>
      <c r="L894" s="139">
        <v>0.8</v>
      </c>
      <c r="M894" s="80" t="s">
        <v>1784</v>
      </c>
    </row>
    <row r="895" spans="1:13" s="74" customFormat="1" ht="15" customHeight="1">
      <c r="A895" s="76" t="s">
        <v>1304</v>
      </c>
      <c r="B895" s="117" t="s">
        <v>271</v>
      </c>
      <c r="C895" s="111"/>
      <c r="D895" s="146">
        <v>1.1023000000000001</v>
      </c>
      <c r="E895" s="144">
        <v>2.14</v>
      </c>
      <c r="F895" s="137">
        <f t="shared" si="13"/>
        <v>0</v>
      </c>
      <c r="G895" s="115">
        <v>30000</v>
      </c>
      <c r="H895" s="113"/>
      <c r="I895" s="80" t="s">
        <v>403</v>
      </c>
      <c r="J895" s="113"/>
      <c r="K895" s="151">
        <v>1</v>
      </c>
      <c r="L895" s="139">
        <v>0.8</v>
      </c>
      <c r="M895" s="80" t="s">
        <v>1784</v>
      </c>
    </row>
    <row r="896" spans="1:13" ht="15" customHeight="1">
      <c r="A896" s="76" t="s">
        <v>1305</v>
      </c>
      <c r="B896" s="117" t="s">
        <v>271</v>
      </c>
      <c r="C896" s="111"/>
      <c r="D896" s="146">
        <v>1.3785000000000001</v>
      </c>
      <c r="E896" s="144">
        <v>3.34</v>
      </c>
      <c r="F896" s="137">
        <f t="shared" si="13"/>
        <v>0</v>
      </c>
      <c r="G896" s="115">
        <v>30000</v>
      </c>
      <c r="H896" s="113"/>
      <c r="I896" s="80" t="s">
        <v>403</v>
      </c>
      <c r="J896" s="113"/>
      <c r="K896" s="151">
        <v>1</v>
      </c>
      <c r="L896" s="139">
        <v>0.8</v>
      </c>
      <c r="M896" s="80" t="s">
        <v>1784</v>
      </c>
    </row>
    <row r="897" spans="1:13" ht="15" customHeight="1">
      <c r="A897" s="76" t="s">
        <v>1306</v>
      </c>
      <c r="B897" s="117" t="s">
        <v>271</v>
      </c>
      <c r="C897" s="111"/>
      <c r="D897" s="146">
        <v>1.8406</v>
      </c>
      <c r="E897" s="144">
        <v>4.5</v>
      </c>
      <c r="F897" s="137">
        <f t="shared" si="13"/>
        <v>0</v>
      </c>
      <c r="G897" s="115">
        <v>40984.97</v>
      </c>
      <c r="H897" s="113"/>
      <c r="I897" s="80" t="s">
        <v>403</v>
      </c>
      <c r="J897" s="113"/>
      <c r="K897" s="151">
        <v>1</v>
      </c>
      <c r="L897" s="139">
        <v>0.8</v>
      </c>
      <c r="M897" s="80" t="s">
        <v>1784</v>
      </c>
    </row>
    <row r="898" spans="1:13" ht="15" customHeight="1">
      <c r="A898" s="76" t="s">
        <v>1307</v>
      </c>
      <c r="B898" s="117" t="s">
        <v>271</v>
      </c>
      <c r="C898" s="111"/>
      <c r="D898" s="146">
        <v>3.2844000000000002</v>
      </c>
      <c r="E898" s="144">
        <v>9.74</v>
      </c>
      <c r="F898" s="137">
        <f t="shared" si="13"/>
        <v>0</v>
      </c>
      <c r="G898" s="115">
        <v>73160.87</v>
      </c>
      <c r="H898" s="113"/>
      <c r="I898" s="80" t="s">
        <v>403</v>
      </c>
      <c r="J898" s="113"/>
      <c r="K898" s="151">
        <v>1</v>
      </c>
      <c r="L898" s="139">
        <v>0.8</v>
      </c>
      <c r="M898" s="80" t="s">
        <v>1784</v>
      </c>
    </row>
    <row r="899" spans="1:13" s="74" customFormat="1" ht="15" customHeight="1">
      <c r="A899" s="76" t="s">
        <v>1308</v>
      </c>
      <c r="B899" s="117" t="s">
        <v>272</v>
      </c>
      <c r="C899" s="111"/>
      <c r="D899" s="146">
        <v>0.59570000000000001</v>
      </c>
      <c r="E899" s="144">
        <v>2.86</v>
      </c>
      <c r="F899" s="137">
        <f t="shared" si="13"/>
        <v>0</v>
      </c>
      <c r="G899" s="115">
        <v>30000</v>
      </c>
      <c r="H899" s="113"/>
      <c r="I899" s="80" t="s">
        <v>403</v>
      </c>
      <c r="J899" s="113"/>
      <c r="K899" s="151">
        <v>1</v>
      </c>
      <c r="L899" s="139">
        <v>0.8</v>
      </c>
      <c r="M899" s="80" t="s">
        <v>1784</v>
      </c>
    </row>
    <row r="900" spans="1:13" ht="15" customHeight="1">
      <c r="A900" s="76" t="s">
        <v>1309</v>
      </c>
      <c r="B900" s="117" t="s">
        <v>272</v>
      </c>
      <c r="C900" s="111"/>
      <c r="D900" s="146">
        <v>1.7403</v>
      </c>
      <c r="E900" s="144">
        <v>3.04</v>
      </c>
      <c r="F900" s="137">
        <f t="shared" si="13"/>
        <v>0</v>
      </c>
      <c r="G900" s="115">
        <v>35441.72</v>
      </c>
      <c r="H900" s="113"/>
      <c r="I900" s="80" t="s">
        <v>403</v>
      </c>
      <c r="J900" s="113"/>
      <c r="K900" s="151">
        <v>1</v>
      </c>
      <c r="L900" s="139">
        <v>0.8</v>
      </c>
      <c r="M900" s="80" t="s">
        <v>1784</v>
      </c>
    </row>
    <row r="901" spans="1:13" ht="15" customHeight="1">
      <c r="A901" s="76" t="s">
        <v>1310</v>
      </c>
      <c r="B901" s="117" t="s">
        <v>272</v>
      </c>
      <c r="C901" s="111"/>
      <c r="D901" s="146">
        <v>2.6739999999999999</v>
      </c>
      <c r="E901" s="144">
        <v>5.07</v>
      </c>
      <c r="F901" s="137">
        <f t="shared" si="13"/>
        <v>0</v>
      </c>
      <c r="G901" s="115">
        <v>54998.46</v>
      </c>
      <c r="H901" s="113"/>
      <c r="I901" s="80" t="s">
        <v>403</v>
      </c>
      <c r="J901" s="113"/>
      <c r="K901" s="151">
        <v>1</v>
      </c>
      <c r="L901" s="139">
        <v>0.8</v>
      </c>
      <c r="M901" s="80" t="s">
        <v>1784</v>
      </c>
    </row>
    <row r="902" spans="1:13" ht="15" customHeight="1">
      <c r="A902" s="76" t="s">
        <v>1311</v>
      </c>
      <c r="B902" s="117" t="s">
        <v>272</v>
      </c>
      <c r="C902" s="111"/>
      <c r="D902" s="146">
        <v>4.6170999999999998</v>
      </c>
      <c r="E902" s="144">
        <v>11.43</v>
      </c>
      <c r="F902" s="137">
        <f t="shared" si="13"/>
        <v>0</v>
      </c>
      <c r="G902" s="115">
        <v>102658.25</v>
      </c>
      <c r="H902" s="113"/>
      <c r="I902" s="80" t="s">
        <v>403</v>
      </c>
      <c r="J902" s="113"/>
      <c r="K902" s="151">
        <v>1</v>
      </c>
      <c r="L902" s="139">
        <v>0.8</v>
      </c>
      <c r="M902" s="80" t="s">
        <v>1784</v>
      </c>
    </row>
    <row r="903" spans="1:13" s="74" customFormat="1" ht="15" customHeight="1">
      <c r="A903" s="76" t="s">
        <v>1312</v>
      </c>
      <c r="B903" s="117" t="s">
        <v>273</v>
      </c>
      <c r="C903" s="111"/>
      <c r="D903" s="146">
        <v>1.2326999999999999</v>
      </c>
      <c r="E903" s="144">
        <v>1.74</v>
      </c>
      <c r="F903" s="137">
        <f t="shared" ref="F903:F966" si="14">IF(I903="Mental Health and Substance Abuse",ROUND(E903,0),0)</f>
        <v>0</v>
      </c>
      <c r="G903" s="115">
        <v>30000</v>
      </c>
      <c r="H903" s="113"/>
      <c r="I903" s="80" t="s">
        <v>403</v>
      </c>
      <c r="J903" s="113"/>
      <c r="K903" s="151">
        <v>1</v>
      </c>
      <c r="L903" s="139">
        <v>0.8</v>
      </c>
      <c r="M903" s="80" t="s">
        <v>1784</v>
      </c>
    </row>
    <row r="904" spans="1:13" ht="15" customHeight="1">
      <c r="A904" s="76" t="s">
        <v>1313</v>
      </c>
      <c r="B904" s="117" t="s">
        <v>273</v>
      </c>
      <c r="C904" s="111"/>
      <c r="D904" s="146">
        <v>1.2939000000000001</v>
      </c>
      <c r="E904" s="144">
        <v>3.1</v>
      </c>
      <c r="F904" s="137">
        <f t="shared" si="14"/>
        <v>0</v>
      </c>
      <c r="G904" s="115">
        <v>30000</v>
      </c>
      <c r="H904" s="113"/>
      <c r="I904" s="80" t="s">
        <v>403</v>
      </c>
      <c r="J904" s="113"/>
      <c r="K904" s="151">
        <v>1</v>
      </c>
      <c r="L904" s="139">
        <v>0.8</v>
      </c>
      <c r="M904" s="80" t="s">
        <v>1784</v>
      </c>
    </row>
    <row r="905" spans="1:13" ht="15" customHeight="1">
      <c r="A905" s="76" t="s">
        <v>1314</v>
      </c>
      <c r="B905" s="117" t="s">
        <v>273</v>
      </c>
      <c r="C905" s="111"/>
      <c r="D905" s="146">
        <v>2.7145000000000001</v>
      </c>
      <c r="E905" s="144">
        <v>4.79</v>
      </c>
      <c r="F905" s="137">
        <f t="shared" si="14"/>
        <v>0</v>
      </c>
      <c r="G905" s="115">
        <v>56540.23</v>
      </c>
      <c r="H905" s="113"/>
      <c r="I905" s="80" t="s">
        <v>403</v>
      </c>
      <c r="J905" s="113"/>
      <c r="K905" s="151">
        <v>1</v>
      </c>
      <c r="L905" s="139">
        <v>0.8</v>
      </c>
      <c r="M905" s="80" t="s">
        <v>1784</v>
      </c>
    </row>
    <row r="906" spans="1:13" ht="15" customHeight="1">
      <c r="A906" s="76" t="s">
        <v>1315</v>
      </c>
      <c r="B906" s="117" t="s">
        <v>273</v>
      </c>
      <c r="C906" s="111"/>
      <c r="D906" s="146">
        <v>4.6886000000000001</v>
      </c>
      <c r="E906" s="144">
        <v>9.09</v>
      </c>
      <c r="F906" s="137">
        <f t="shared" si="14"/>
        <v>0</v>
      </c>
      <c r="G906" s="115">
        <v>104242.4</v>
      </c>
      <c r="H906" s="113"/>
      <c r="I906" s="80" t="s">
        <v>403</v>
      </c>
      <c r="J906" s="113"/>
      <c r="K906" s="151">
        <v>1</v>
      </c>
      <c r="L906" s="139">
        <v>0.8</v>
      </c>
      <c r="M906" s="80" t="s">
        <v>1784</v>
      </c>
    </row>
    <row r="907" spans="1:13" s="74" customFormat="1" ht="15" customHeight="1">
      <c r="A907" s="76" t="s">
        <v>1807</v>
      </c>
      <c r="B907" s="117" t="s">
        <v>1833</v>
      </c>
      <c r="C907" s="111"/>
      <c r="D907" s="146">
        <v>1.6446000000000001</v>
      </c>
      <c r="E907" s="144">
        <v>1.95</v>
      </c>
      <c r="F907" s="137">
        <f t="shared" si="14"/>
        <v>0</v>
      </c>
      <c r="G907" s="115">
        <v>30220.35</v>
      </c>
      <c r="H907" s="113"/>
      <c r="I907" s="80" t="s">
        <v>403</v>
      </c>
      <c r="J907" s="113"/>
      <c r="K907" s="151">
        <v>1</v>
      </c>
      <c r="L907" s="139">
        <v>0.8</v>
      </c>
      <c r="M907" s="80" t="s">
        <v>1784</v>
      </c>
    </row>
    <row r="908" spans="1:13" ht="15" customHeight="1">
      <c r="A908" s="76" t="s">
        <v>1808</v>
      </c>
      <c r="B908" s="117" t="s">
        <v>1833</v>
      </c>
      <c r="C908" s="111"/>
      <c r="D908" s="146">
        <v>2.1589</v>
      </c>
      <c r="E908" s="144">
        <v>2.86</v>
      </c>
      <c r="F908" s="137">
        <f t="shared" si="14"/>
        <v>0</v>
      </c>
      <c r="G908" s="115">
        <v>43073.59</v>
      </c>
      <c r="H908" s="113"/>
      <c r="I908" s="80" t="s">
        <v>403</v>
      </c>
      <c r="J908" s="113"/>
      <c r="K908" s="151">
        <v>1</v>
      </c>
      <c r="L908" s="139">
        <v>0.8</v>
      </c>
      <c r="M908" s="80" t="s">
        <v>1784</v>
      </c>
    </row>
    <row r="909" spans="1:13" ht="15" customHeight="1">
      <c r="A909" s="76" t="s">
        <v>1809</v>
      </c>
      <c r="B909" s="117" t="s">
        <v>1833</v>
      </c>
      <c r="C909" s="111"/>
      <c r="D909" s="146">
        <v>2.6772999999999998</v>
      </c>
      <c r="E909" s="144">
        <v>5.28</v>
      </c>
      <c r="F909" s="137">
        <f t="shared" si="14"/>
        <v>0</v>
      </c>
      <c r="G909" s="115">
        <v>52267.63</v>
      </c>
      <c r="H909" s="113"/>
      <c r="I909" s="80" t="s">
        <v>403</v>
      </c>
      <c r="J909" s="113"/>
      <c r="K909" s="151">
        <v>1</v>
      </c>
      <c r="L909" s="139">
        <v>0.8</v>
      </c>
      <c r="M909" s="80" t="s">
        <v>1784</v>
      </c>
    </row>
    <row r="910" spans="1:13" ht="15" customHeight="1">
      <c r="A910" s="76" t="s">
        <v>1810</v>
      </c>
      <c r="B910" s="117" t="s">
        <v>1833</v>
      </c>
      <c r="C910" s="111"/>
      <c r="D910" s="146">
        <v>6.4321999999999999</v>
      </c>
      <c r="E910" s="144">
        <v>13.3</v>
      </c>
      <c r="F910" s="137">
        <f t="shared" si="14"/>
        <v>0</v>
      </c>
      <c r="G910" s="115">
        <v>142832.21</v>
      </c>
      <c r="H910" s="113"/>
      <c r="I910" s="80" t="s">
        <v>403</v>
      </c>
      <c r="J910" s="113"/>
      <c r="K910" s="151">
        <v>1</v>
      </c>
      <c r="L910" s="139">
        <v>0.8</v>
      </c>
      <c r="M910" s="80" t="s">
        <v>1784</v>
      </c>
    </row>
    <row r="911" spans="1:13" s="74" customFormat="1" ht="15" customHeight="1">
      <c r="A911" s="76" t="s">
        <v>1316</v>
      </c>
      <c r="B911" s="117" t="s">
        <v>122</v>
      </c>
      <c r="C911" s="111"/>
      <c r="D911" s="146">
        <v>0.86380000000000001</v>
      </c>
      <c r="E911" s="144">
        <v>2.0299999999999998</v>
      </c>
      <c r="F911" s="137">
        <f t="shared" si="14"/>
        <v>0</v>
      </c>
      <c r="G911" s="115">
        <v>30000</v>
      </c>
      <c r="H911" s="113"/>
      <c r="I911" s="80" t="s">
        <v>389</v>
      </c>
      <c r="J911" s="113"/>
      <c r="K911" s="151">
        <v>1</v>
      </c>
      <c r="L911" s="139">
        <v>0.8</v>
      </c>
      <c r="M911" s="80" t="s">
        <v>1784</v>
      </c>
    </row>
    <row r="912" spans="1:13" ht="15" customHeight="1">
      <c r="A912" s="76" t="s">
        <v>1317</v>
      </c>
      <c r="B912" s="117" t="s">
        <v>122</v>
      </c>
      <c r="C912" s="111"/>
      <c r="D912" s="146">
        <v>1.1518999999999999</v>
      </c>
      <c r="E912" s="144">
        <v>3.24</v>
      </c>
      <c r="F912" s="137">
        <f t="shared" si="14"/>
        <v>0</v>
      </c>
      <c r="G912" s="115">
        <v>30000</v>
      </c>
      <c r="H912" s="113"/>
      <c r="I912" s="80" t="s">
        <v>389</v>
      </c>
      <c r="J912" s="113"/>
      <c r="K912" s="151">
        <v>1</v>
      </c>
      <c r="L912" s="139">
        <v>0.8</v>
      </c>
      <c r="M912" s="80" t="s">
        <v>1784</v>
      </c>
    </row>
    <row r="913" spans="1:13" ht="15" customHeight="1">
      <c r="A913" s="76" t="s">
        <v>1318</v>
      </c>
      <c r="B913" s="117" t="s">
        <v>122</v>
      </c>
      <c r="C913" s="111"/>
      <c r="D913" s="146">
        <v>1.7090000000000001</v>
      </c>
      <c r="E913" s="144">
        <v>4.55</v>
      </c>
      <c r="F913" s="137">
        <f t="shared" si="14"/>
        <v>0</v>
      </c>
      <c r="G913" s="115">
        <v>45976.1</v>
      </c>
      <c r="H913" s="113"/>
      <c r="I913" s="80" t="s">
        <v>389</v>
      </c>
      <c r="J913" s="113"/>
      <c r="K913" s="151">
        <v>1</v>
      </c>
      <c r="L913" s="139">
        <v>0.8</v>
      </c>
      <c r="M913" s="80" t="s">
        <v>1784</v>
      </c>
    </row>
    <row r="914" spans="1:13" ht="15" customHeight="1">
      <c r="A914" s="76" t="s">
        <v>1319</v>
      </c>
      <c r="B914" s="117" t="s">
        <v>122</v>
      </c>
      <c r="C914" s="111"/>
      <c r="D914" s="146">
        <v>2.1591999999999998</v>
      </c>
      <c r="E914" s="144">
        <v>7.29</v>
      </c>
      <c r="F914" s="137">
        <f t="shared" si="14"/>
        <v>0</v>
      </c>
      <c r="G914" s="115">
        <v>48258.400000000001</v>
      </c>
      <c r="H914" s="113"/>
      <c r="I914" s="80" t="s">
        <v>389</v>
      </c>
      <c r="J914" s="113"/>
      <c r="K914" s="151">
        <v>1</v>
      </c>
      <c r="L914" s="139">
        <v>0.8</v>
      </c>
      <c r="M914" s="80" t="s">
        <v>1784</v>
      </c>
    </row>
    <row r="915" spans="1:13" s="74" customFormat="1" ht="15" customHeight="1">
      <c r="A915" s="76" t="s">
        <v>1320</v>
      </c>
      <c r="B915" s="117" t="s">
        <v>123</v>
      </c>
      <c r="C915" s="111"/>
      <c r="D915" s="146">
        <v>0.37990000000000002</v>
      </c>
      <c r="E915" s="144">
        <v>1.97</v>
      </c>
      <c r="F915" s="137">
        <f t="shared" si="14"/>
        <v>0</v>
      </c>
      <c r="G915" s="115">
        <v>30000</v>
      </c>
      <c r="H915" s="113"/>
      <c r="I915" s="80" t="s">
        <v>403</v>
      </c>
      <c r="J915" s="113"/>
      <c r="K915" s="151">
        <v>1</v>
      </c>
      <c r="L915" s="139">
        <v>0.8</v>
      </c>
      <c r="M915" s="80" t="s">
        <v>1784</v>
      </c>
    </row>
    <row r="916" spans="1:13" ht="15" customHeight="1">
      <c r="A916" s="76" t="s">
        <v>1321</v>
      </c>
      <c r="B916" s="117" t="s">
        <v>123</v>
      </c>
      <c r="C916" s="111"/>
      <c r="D916" s="146">
        <v>0.64600000000000002</v>
      </c>
      <c r="E916" s="144">
        <v>2.72</v>
      </c>
      <c r="F916" s="137">
        <f t="shared" si="14"/>
        <v>0</v>
      </c>
      <c r="G916" s="115">
        <v>30000</v>
      </c>
      <c r="H916" s="113"/>
      <c r="I916" s="80" t="s">
        <v>403</v>
      </c>
      <c r="J916" s="113"/>
      <c r="K916" s="151">
        <v>1</v>
      </c>
      <c r="L916" s="139">
        <v>0.8</v>
      </c>
      <c r="M916" s="80" t="s">
        <v>1784</v>
      </c>
    </row>
    <row r="917" spans="1:13" ht="15" customHeight="1">
      <c r="A917" s="76" t="s">
        <v>1322</v>
      </c>
      <c r="B917" s="117" t="s">
        <v>123</v>
      </c>
      <c r="C917" s="111"/>
      <c r="D917" s="146">
        <v>1.1775</v>
      </c>
      <c r="E917" s="144">
        <v>4.3899999999999997</v>
      </c>
      <c r="F917" s="137">
        <f t="shared" si="14"/>
        <v>0</v>
      </c>
      <c r="G917" s="115">
        <v>30000</v>
      </c>
      <c r="H917" s="113"/>
      <c r="I917" s="80" t="s">
        <v>403</v>
      </c>
      <c r="J917" s="113"/>
      <c r="K917" s="151">
        <v>1</v>
      </c>
      <c r="L917" s="139">
        <v>0.8</v>
      </c>
      <c r="M917" s="80" t="s">
        <v>1784</v>
      </c>
    </row>
    <row r="918" spans="1:13" ht="15" customHeight="1">
      <c r="A918" s="76" t="s">
        <v>1323</v>
      </c>
      <c r="B918" s="117" t="s">
        <v>123</v>
      </c>
      <c r="C918" s="111"/>
      <c r="D918" s="146">
        <v>2.3565</v>
      </c>
      <c r="E918" s="144">
        <v>8.1199999999999992</v>
      </c>
      <c r="F918" s="137">
        <f t="shared" si="14"/>
        <v>0</v>
      </c>
      <c r="G918" s="115">
        <v>52624.13</v>
      </c>
      <c r="H918" s="113"/>
      <c r="I918" s="80" t="s">
        <v>403</v>
      </c>
      <c r="J918" s="113"/>
      <c r="K918" s="151">
        <v>1</v>
      </c>
      <c r="L918" s="139">
        <v>0.8</v>
      </c>
      <c r="M918" s="80" t="s">
        <v>1784</v>
      </c>
    </row>
    <row r="919" spans="1:13" s="74" customFormat="1" ht="15" customHeight="1">
      <c r="A919" s="76" t="s">
        <v>1324</v>
      </c>
      <c r="B919" s="117" t="s">
        <v>274</v>
      </c>
      <c r="C919" s="111"/>
      <c r="D919" s="146">
        <v>0.51580000000000004</v>
      </c>
      <c r="E919" s="144">
        <v>1.48</v>
      </c>
      <c r="F919" s="137">
        <f t="shared" si="14"/>
        <v>0</v>
      </c>
      <c r="G919" s="115">
        <v>30000</v>
      </c>
      <c r="H919" s="113"/>
      <c r="I919" s="80" t="s">
        <v>403</v>
      </c>
      <c r="J919" s="113"/>
      <c r="K919" s="151">
        <v>1</v>
      </c>
      <c r="L919" s="139">
        <v>0.8</v>
      </c>
      <c r="M919" s="80" t="s">
        <v>1784</v>
      </c>
    </row>
    <row r="920" spans="1:13" ht="15" customHeight="1">
      <c r="A920" s="76" t="s">
        <v>1325</v>
      </c>
      <c r="B920" s="117" t="s">
        <v>274</v>
      </c>
      <c r="C920" s="111"/>
      <c r="D920" s="146">
        <v>0.75970000000000004</v>
      </c>
      <c r="E920" s="144">
        <v>1.93</v>
      </c>
      <c r="F920" s="137">
        <f t="shared" si="14"/>
        <v>0</v>
      </c>
      <c r="G920" s="115">
        <v>30000</v>
      </c>
      <c r="H920" s="113"/>
      <c r="I920" s="80" t="s">
        <v>403</v>
      </c>
      <c r="J920" s="113"/>
      <c r="K920" s="151">
        <v>1</v>
      </c>
      <c r="L920" s="139">
        <v>0.8</v>
      </c>
      <c r="M920" s="80" t="s">
        <v>1784</v>
      </c>
    </row>
    <row r="921" spans="1:13" ht="15" customHeight="1">
      <c r="A921" s="76" t="s">
        <v>1326</v>
      </c>
      <c r="B921" s="117" t="s">
        <v>274</v>
      </c>
      <c r="C921" s="111"/>
      <c r="D921" s="146">
        <v>0.90169999999999995</v>
      </c>
      <c r="E921" s="144">
        <v>2.74</v>
      </c>
      <c r="F921" s="137">
        <f t="shared" si="14"/>
        <v>0</v>
      </c>
      <c r="G921" s="115">
        <v>30000</v>
      </c>
      <c r="H921" s="113"/>
      <c r="I921" s="80" t="s">
        <v>403</v>
      </c>
      <c r="J921" s="113"/>
      <c r="K921" s="151">
        <v>1</v>
      </c>
      <c r="L921" s="139">
        <v>0.8</v>
      </c>
      <c r="M921" s="80" t="s">
        <v>1784</v>
      </c>
    </row>
    <row r="922" spans="1:13" ht="15" customHeight="1">
      <c r="A922" s="76" t="s">
        <v>1327</v>
      </c>
      <c r="B922" s="117" t="s">
        <v>274</v>
      </c>
      <c r="C922" s="111"/>
      <c r="D922" s="146">
        <v>1.714</v>
      </c>
      <c r="E922" s="144">
        <v>5.0599999999999996</v>
      </c>
      <c r="F922" s="137">
        <f t="shared" si="14"/>
        <v>0</v>
      </c>
      <c r="G922" s="115">
        <v>38403.97</v>
      </c>
      <c r="H922" s="113"/>
      <c r="I922" s="80" t="s">
        <v>403</v>
      </c>
      <c r="J922" s="113"/>
      <c r="K922" s="151">
        <v>1</v>
      </c>
      <c r="L922" s="139">
        <v>0.8</v>
      </c>
      <c r="M922" s="80" t="s">
        <v>1784</v>
      </c>
    </row>
    <row r="923" spans="1:13" s="74" customFormat="1" ht="15" customHeight="1">
      <c r="A923" s="76" t="s">
        <v>1328</v>
      </c>
      <c r="B923" s="117" t="s">
        <v>275</v>
      </c>
      <c r="C923" s="111"/>
      <c r="D923" s="146">
        <v>0.60760000000000003</v>
      </c>
      <c r="E923" s="144">
        <v>2.36</v>
      </c>
      <c r="F923" s="137">
        <f t="shared" si="14"/>
        <v>0</v>
      </c>
      <c r="G923" s="115">
        <v>30000</v>
      </c>
      <c r="H923" s="113"/>
      <c r="I923" s="80" t="s">
        <v>404</v>
      </c>
      <c r="J923" s="113"/>
      <c r="K923" s="80">
        <v>1.27</v>
      </c>
      <c r="L923" s="139">
        <v>0.8</v>
      </c>
      <c r="M923" s="80" t="s">
        <v>1784</v>
      </c>
    </row>
    <row r="924" spans="1:13" ht="15" customHeight="1">
      <c r="A924" s="76" t="s">
        <v>1329</v>
      </c>
      <c r="B924" s="117" t="s">
        <v>275</v>
      </c>
      <c r="C924" s="111"/>
      <c r="D924" s="146">
        <v>0.79779999999999995</v>
      </c>
      <c r="E924" s="144">
        <v>3.1</v>
      </c>
      <c r="F924" s="137">
        <f t="shared" si="14"/>
        <v>0</v>
      </c>
      <c r="G924" s="115">
        <v>30000</v>
      </c>
      <c r="H924" s="113"/>
      <c r="I924" s="80" t="s">
        <v>404</v>
      </c>
      <c r="J924" s="113"/>
      <c r="K924" s="80">
        <v>1.27</v>
      </c>
      <c r="L924" s="139">
        <v>0.8</v>
      </c>
      <c r="M924" s="80" t="s">
        <v>1784</v>
      </c>
    </row>
    <row r="925" spans="1:13" ht="15" customHeight="1">
      <c r="A925" s="76" t="s">
        <v>1330</v>
      </c>
      <c r="B925" s="117" t="s">
        <v>275</v>
      </c>
      <c r="C925" s="111"/>
      <c r="D925" s="146">
        <v>1.8324</v>
      </c>
      <c r="E925" s="144">
        <v>5.36</v>
      </c>
      <c r="F925" s="137">
        <f t="shared" si="14"/>
        <v>0</v>
      </c>
      <c r="G925" s="115">
        <v>44687.29</v>
      </c>
      <c r="H925" s="113"/>
      <c r="I925" s="80" t="s">
        <v>404</v>
      </c>
      <c r="J925" s="113"/>
      <c r="K925" s="80">
        <v>1.27</v>
      </c>
      <c r="L925" s="139">
        <v>0.8</v>
      </c>
      <c r="M925" s="80" t="s">
        <v>1784</v>
      </c>
    </row>
    <row r="926" spans="1:13" ht="15" customHeight="1">
      <c r="A926" s="76" t="s">
        <v>1331</v>
      </c>
      <c r="B926" s="117" t="s">
        <v>275</v>
      </c>
      <c r="C926" s="111"/>
      <c r="D926" s="146">
        <v>3.1671999999999998</v>
      </c>
      <c r="E926" s="144">
        <v>7.39</v>
      </c>
      <c r="F926" s="137">
        <f t="shared" si="14"/>
        <v>0</v>
      </c>
      <c r="G926" s="115">
        <v>70568.350000000006</v>
      </c>
      <c r="H926" s="113"/>
      <c r="I926" s="80" t="s">
        <v>404</v>
      </c>
      <c r="J926" s="113"/>
      <c r="K926" s="80">
        <v>1.27</v>
      </c>
      <c r="L926" s="139">
        <v>0.8</v>
      </c>
      <c r="M926" s="80" t="s">
        <v>1784</v>
      </c>
    </row>
    <row r="927" spans="1:13" s="74" customFormat="1" ht="15" customHeight="1">
      <c r="A927" s="76" t="s">
        <v>1332</v>
      </c>
      <c r="B927" s="117" t="s">
        <v>276</v>
      </c>
      <c r="C927" s="111"/>
      <c r="D927" s="146">
        <v>0.59060000000000001</v>
      </c>
      <c r="E927" s="144">
        <v>2.63</v>
      </c>
      <c r="F927" s="137">
        <f t="shared" si="14"/>
        <v>0</v>
      </c>
      <c r="G927" s="115">
        <v>30000</v>
      </c>
      <c r="H927" s="113"/>
      <c r="I927" s="80" t="s">
        <v>404</v>
      </c>
      <c r="J927" s="113"/>
      <c r="K927" s="80">
        <v>1.27</v>
      </c>
      <c r="L927" s="139">
        <v>0.8</v>
      </c>
      <c r="M927" s="80" t="s">
        <v>1784</v>
      </c>
    </row>
    <row r="928" spans="1:13" ht="15" customHeight="1">
      <c r="A928" s="76" t="s">
        <v>1333</v>
      </c>
      <c r="B928" s="117" t="s">
        <v>276</v>
      </c>
      <c r="C928" s="111"/>
      <c r="D928" s="146">
        <v>0.78600000000000003</v>
      </c>
      <c r="E928" s="144">
        <v>3.5</v>
      </c>
      <c r="F928" s="137">
        <f t="shared" si="14"/>
        <v>0</v>
      </c>
      <c r="G928" s="115">
        <v>30000</v>
      </c>
      <c r="H928" s="113"/>
      <c r="I928" s="80" t="s">
        <v>404</v>
      </c>
      <c r="J928" s="113"/>
      <c r="K928" s="80">
        <v>1.27</v>
      </c>
      <c r="L928" s="139">
        <v>0.8</v>
      </c>
      <c r="M928" s="80" t="s">
        <v>1784</v>
      </c>
    </row>
    <row r="929" spans="1:13" ht="15" customHeight="1">
      <c r="A929" s="76" t="s">
        <v>1334</v>
      </c>
      <c r="B929" s="117" t="s">
        <v>276</v>
      </c>
      <c r="C929" s="111"/>
      <c r="D929" s="146">
        <v>1.1729000000000001</v>
      </c>
      <c r="E929" s="144">
        <v>5.13</v>
      </c>
      <c r="F929" s="137">
        <f t="shared" si="14"/>
        <v>0</v>
      </c>
      <c r="G929" s="115">
        <v>36553.730000000003</v>
      </c>
      <c r="H929" s="113"/>
      <c r="I929" s="80" t="s">
        <v>404</v>
      </c>
      <c r="J929" s="113"/>
      <c r="K929" s="80">
        <v>1.27</v>
      </c>
      <c r="L929" s="139">
        <v>0.8</v>
      </c>
      <c r="M929" s="80" t="s">
        <v>1784</v>
      </c>
    </row>
    <row r="930" spans="1:13" ht="15" customHeight="1">
      <c r="A930" s="76" t="s">
        <v>1335</v>
      </c>
      <c r="B930" s="117" t="s">
        <v>276</v>
      </c>
      <c r="C930" s="111"/>
      <c r="D930" s="146">
        <v>3.4331999999999998</v>
      </c>
      <c r="E930" s="144">
        <v>7.31</v>
      </c>
      <c r="F930" s="137">
        <f t="shared" si="14"/>
        <v>0</v>
      </c>
      <c r="G930" s="115">
        <v>109664.57</v>
      </c>
      <c r="H930" s="113"/>
      <c r="I930" s="80" t="s">
        <v>404</v>
      </c>
      <c r="J930" s="113"/>
      <c r="K930" s="80">
        <v>1.27</v>
      </c>
      <c r="L930" s="139">
        <v>0.8</v>
      </c>
      <c r="M930" s="80" t="s">
        <v>1784</v>
      </c>
    </row>
    <row r="931" spans="1:13" s="74" customFormat="1" ht="15" customHeight="1">
      <c r="A931" s="76" t="s">
        <v>1336</v>
      </c>
      <c r="B931" s="117" t="s">
        <v>277</v>
      </c>
      <c r="C931" s="111"/>
      <c r="D931" s="146">
        <v>0.52859999999999996</v>
      </c>
      <c r="E931" s="144">
        <v>1.97</v>
      </c>
      <c r="F931" s="137">
        <f t="shared" si="14"/>
        <v>0</v>
      </c>
      <c r="G931" s="115">
        <v>30000</v>
      </c>
      <c r="H931" s="113"/>
      <c r="I931" s="80" t="s">
        <v>404</v>
      </c>
      <c r="J931" s="113"/>
      <c r="K931" s="80">
        <v>1.27</v>
      </c>
      <c r="L931" s="139">
        <v>0.8</v>
      </c>
      <c r="M931" s="80" t="s">
        <v>1784</v>
      </c>
    </row>
    <row r="932" spans="1:13" ht="15" customHeight="1">
      <c r="A932" s="76" t="s">
        <v>1337</v>
      </c>
      <c r="B932" s="117" t="s">
        <v>277</v>
      </c>
      <c r="C932" s="111"/>
      <c r="D932" s="146">
        <v>0.58450000000000002</v>
      </c>
      <c r="E932" s="144">
        <v>2.3199999999999998</v>
      </c>
      <c r="F932" s="137">
        <f t="shared" si="14"/>
        <v>0</v>
      </c>
      <c r="G932" s="115">
        <v>30000</v>
      </c>
      <c r="H932" s="113"/>
      <c r="I932" s="80" t="s">
        <v>404</v>
      </c>
      <c r="J932" s="113"/>
      <c r="K932" s="80">
        <v>1.27</v>
      </c>
      <c r="L932" s="139">
        <v>0.8</v>
      </c>
      <c r="M932" s="80" t="s">
        <v>1784</v>
      </c>
    </row>
    <row r="933" spans="1:13" ht="15" customHeight="1">
      <c r="A933" s="76" t="s">
        <v>1338</v>
      </c>
      <c r="B933" s="117" t="s">
        <v>277</v>
      </c>
      <c r="C933" s="111"/>
      <c r="D933" s="146">
        <v>1.0788</v>
      </c>
      <c r="E933" s="144">
        <v>3.49</v>
      </c>
      <c r="F933" s="137">
        <f t="shared" si="14"/>
        <v>0</v>
      </c>
      <c r="G933" s="115">
        <v>30367.08</v>
      </c>
      <c r="H933" s="113"/>
      <c r="I933" s="80" t="s">
        <v>404</v>
      </c>
      <c r="J933" s="113"/>
      <c r="K933" s="80">
        <v>1.27</v>
      </c>
      <c r="L933" s="139">
        <v>0.8</v>
      </c>
      <c r="M933" s="80" t="s">
        <v>1784</v>
      </c>
    </row>
    <row r="934" spans="1:13" ht="15" customHeight="1">
      <c r="A934" s="76" t="s">
        <v>1339</v>
      </c>
      <c r="B934" s="117" t="s">
        <v>277</v>
      </c>
      <c r="C934" s="111"/>
      <c r="D934" s="146">
        <v>2.0087000000000002</v>
      </c>
      <c r="E934" s="144">
        <v>5.07</v>
      </c>
      <c r="F934" s="137">
        <f t="shared" si="14"/>
        <v>0</v>
      </c>
      <c r="G934" s="115">
        <v>44926.8</v>
      </c>
      <c r="H934" s="113"/>
      <c r="I934" s="80" t="s">
        <v>404</v>
      </c>
      <c r="J934" s="113"/>
      <c r="K934" s="80">
        <v>1.27</v>
      </c>
      <c r="L934" s="139">
        <v>0.8</v>
      </c>
      <c r="M934" s="80" t="s">
        <v>1784</v>
      </c>
    </row>
    <row r="935" spans="1:13" s="74" customFormat="1" ht="15" customHeight="1">
      <c r="A935" s="76" t="s">
        <v>1340</v>
      </c>
      <c r="B935" s="117" t="s">
        <v>278</v>
      </c>
      <c r="C935" s="111"/>
      <c r="D935" s="146">
        <v>0.52769999999999995</v>
      </c>
      <c r="E935" s="144">
        <v>2.15</v>
      </c>
      <c r="F935" s="137">
        <f t="shared" si="14"/>
        <v>0</v>
      </c>
      <c r="G935" s="115">
        <v>30000</v>
      </c>
      <c r="H935" s="113"/>
      <c r="I935" s="80" t="s">
        <v>404</v>
      </c>
      <c r="J935" s="113"/>
      <c r="K935" s="80">
        <v>1.27</v>
      </c>
      <c r="L935" s="139">
        <v>0.8</v>
      </c>
      <c r="M935" s="80" t="s">
        <v>1784</v>
      </c>
    </row>
    <row r="936" spans="1:13" ht="15" customHeight="1">
      <c r="A936" s="76" t="s">
        <v>1341</v>
      </c>
      <c r="B936" s="117" t="s">
        <v>278</v>
      </c>
      <c r="C936" s="111"/>
      <c r="D936" s="146">
        <v>0.6179</v>
      </c>
      <c r="E936" s="144">
        <v>2.52</v>
      </c>
      <c r="F936" s="137">
        <f t="shared" si="14"/>
        <v>0</v>
      </c>
      <c r="G936" s="115">
        <v>30000</v>
      </c>
      <c r="H936" s="113"/>
      <c r="I936" s="80" t="s">
        <v>404</v>
      </c>
      <c r="J936" s="113"/>
      <c r="K936" s="80">
        <v>1.27</v>
      </c>
      <c r="L936" s="139">
        <v>0.8</v>
      </c>
      <c r="M936" s="80" t="s">
        <v>1784</v>
      </c>
    </row>
    <row r="937" spans="1:13" ht="15" customHeight="1">
      <c r="A937" s="76" t="s">
        <v>1342</v>
      </c>
      <c r="B937" s="117" t="s">
        <v>278</v>
      </c>
      <c r="C937" s="111"/>
      <c r="D937" s="146">
        <v>0.78039999999999998</v>
      </c>
      <c r="E937" s="144">
        <v>3.62</v>
      </c>
      <c r="F937" s="137">
        <f t="shared" si="14"/>
        <v>0</v>
      </c>
      <c r="G937" s="115">
        <v>30000</v>
      </c>
      <c r="H937" s="113"/>
      <c r="I937" s="80" t="s">
        <v>404</v>
      </c>
      <c r="J937" s="113"/>
      <c r="K937" s="80">
        <v>1.27</v>
      </c>
      <c r="L937" s="139">
        <v>0.8</v>
      </c>
      <c r="M937" s="80" t="s">
        <v>1784</v>
      </c>
    </row>
    <row r="938" spans="1:13" ht="15" customHeight="1">
      <c r="A938" s="76" t="s">
        <v>1343</v>
      </c>
      <c r="B938" s="117" t="s">
        <v>278</v>
      </c>
      <c r="C938" s="111"/>
      <c r="D938" s="146">
        <v>2.8250000000000002</v>
      </c>
      <c r="E938" s="144">
        <v>5.83</v>
      </c>
      <c r="F938" s="137">
        <f t="shared" si="14"/>
        <v>0</v>
      </c>
      <c r="G938" s="115">
        <v>62994.2</v>
      </c>
      <c r="H938" s="113"/>
      <c r="I938" s="80" t="s">
        <v>404</v>
      </c>
      <c r="J938" s="113"/>
      <c r="K938" s="80">
        <v>1.27</v>
      </c>
      <c r="L938" s="139">
        <v>0.8</v>
      </c>
      <c r="M938" s="80" t="s">
        <v>1784</v>
      </c>
    </row>
    <row r="939" spans="1:13" s="74" customFormat="1" ht="15" customHeight="1">
      <c r="A939" s="76" t="s">
        <v>1344</v>
      </c>
      <c r="B939" s="117" t="s">
        <v>279</v>
      </c>
      <c r="C939" s="111"/>
      <c r="D939" s="146">
        <v>0.67520000000000002</v>
      </c>
      <c r="E939" s="144">
        <v>1.18</v>
      </c>
      <c r="F939" s="137">
        <f t="shared" si="14"/>
        <v>0</v>
      </c>
      <c r="G939" s="115">
        <v>30000</v>
      </c>
      <c r="H939" s="113"/>
      <c r="I939" s="80" t="s">
        <v>404</v>
      </c>
      <c r="J939" s="113"/>
      <c r="K939" s="80">
        <v>1.27</v>
      </c>
      <c r="L939" s="139">
        <v>0.8</v>
      </c>
      <c r="M939" s="80" t="s">
        <v>1784</v>
      </c>
    </row>
    <row r="940" spans="1:13" ht="15" customHeight="1">
      <c r="A940" s="76" t="s">
        <v>1345</v>
      </c>
      <c r="B940" s="117" t="s">
        <v>279</v>
      </c>
      <c r="C940" s="111"/>
      <c r="D940" s="146">
        <v>0.78810000000000002</v>
      </c>
      <c r="E940" s="144">
        <v>1.52</v>
      </c>
      <c r="F940" s="137">
        <f t="shared" si="14"/>
        <v>0</v>
      </c>
      <c r="G940" s="115">
        <v>30000</v>
      </c>
      <c r="H940" s="113"/>
      <c r="I940" s="80" t="s">
        <v>404</v>
      </c>
      <c r="J940" s="113"/>
      <c r="K940" s="80">
        <v>1.27</v>
      </c>
      <c r="L940" s="139">
        <v>0.8</v>
      </c>
      <c r="M940" s="80" t="s">
        <v>1784</v>
      </c>
    </row>
    <row r="941" spans="1:13" ht="15" customHeight="1">
      <c r="A941" s="76" t="s">
        <v>1346</v>
      </c>
      <c r="B941" s="117" t="s">
        <v>279</v>
      </c>
      <c r="C941" s="111"/>
      <c r="D941" s="146">
        <v>1.3159000000000001</v>
      </c>
      <c r="E941" s="144">
        <v>2.4900000000000002</v>
      </c>
      <c r="F941" s="137">
        <f t="shared" si="14"/>
        <v>0</v>
      </c>
      <c r="G941" s="115">
        <v>30000</v>
      </c>
      <c r="H941" s="113"/>
      <c r="I941" s="80" t="s">
        <v>404</v>
      </c>
      <c r="J941" s="113"/>
      <c r="K941" s="80">
        <v>1.27</v>
      </c>
      <c r="L941" s="139">
        <v>0.8</v>
      </c>
      <c r="M941" s="80" t="s">
        <v>1784</v>
      </c>
    </row>
    <row r="942" spans="1:13" ht="15" customHeight="1">
      <c r="A942" s="76" t="s">
        <v>1347</v>
      </c>
      <c r="B942" s="117" t="s">
        <v>279</v>
      </c>
      <c r="C942" s="111"/>
      <c r="D942" s="146">
        <v>2.2995000000000001</v>
      </c>
      <c r="E942" s="144">
        <v>4.7699999999999996</v>
      </c>
      <c r="F942" s="137">
        <f t="shared" si="14"/>
        <v>0</v>
      </c>
      <c r="G942" s="115">
        <v>51363.68</v>
      </c>
      <c r="H942" s="113"/>
      <c r="I942" s="80" t="s">
        <v>404</v>
      </c>
      <c r="J942" s="113"/>
      <c r="K942" s="80">
        <v>1.27</v>
      </c>
      <c r="L942" s="139">
        <v>0.8</v>
      </c>
      <c r="M942" s="80" t="s">
        <v>1784</v>
      </c>
    </row>
    <row r="943" spans="1:13" s="74" customFormat="1" ht="15" customHeight="1">
      <c r="A943" s="76" t="s">
        <v>1348</v>
      </c>
      <c r="B943" s="117" t="s">
        <v>280</v>
      </c>
      <c r="C943" s="111"/>
      <c r="D943" s="146">
        <v>0.51790000000000003</v>
      </c>
      <c r="E943" s="144">
        <v>1.93</v>
      </c>
      <c r="F943" s="137">
        <f t="shared" si="14"/>
        <v>0</v>
      </c>
      <c r="G943" s="115">
        <v>30000</v>
      </c>
      <c r="H943" s="113"/>
      <c r="I943" s="80" t="s">
        <v>404</v>
      </c>
      <c r="J943" s="113"/>
      <c r="K943" s="80">
        <v>1.27</v>
      </c>
      <c r="L943" s="139">
        <v>0.8</v>
      </c>
      <c r="M943" s="80" t="s">
        <v>1784</v>
      </c>
    </row>
    <row r="944" spans="1:13" ht="15" customHeight="1">
      <c r="A944" s="76" t="s">
        <v>1349</v>
      </c>
      <c r="B944" s="117" t="s">
        <v>280</v>
      </c>
      <c r="C944" s="111"/>
      <c r="D944" s="146">
        <v>0.66259999999999997</v>
      </c>
      <c r="E944" s="144">
        <v>2.17</v>
      </c>
      <c r="F944" s="137">
        <f t="shared" si="14"/>
        <v>0</v>
      </c>
      <c r="G944" s="115">
        <v>30000</v>
      </c>
      <c r="H944" s="113"/>
      <c r="I944" s="80" t="s">
        <v>404</v>
      </c>
      <c r="J944" s="113"/>
      <c r="K944" s="80">
        <v>1.27</v>
      </c>
      <c r="L944" s="139">
        <v>0.8</v>
      </c>
      <c r="M944" s="80" t="s">
        <v>1784</v>
      </c>
    </row>
    <row r="945" spans="1:13" ht="15" customHeight="1">
      <c r="A945" s="76" t="s">
        <v>1350</v>
      </c>
      <c r="B945" s="117" t="s">
        <v>280</v>
      </c>
      <c r="C945" s="111"/>
      <c r="D945" s="146">
        <v>1.673</v>
      </c>
      <c r="E945" s="144">
        <v>3.52</v>
      </c>
      <c r="F945" s="137">
        <f t="shared" si="14"/>
        <v>0</v>
      </c>
      <c r="G945" s="115">
        <v>36035.33</v>
      </c>
      <c r="H945" s="113"/>
      <c r="I945" s="80" t="s">
        <v>404</v>
      </c>
      <c r="J945" s="113"/>
      <c r="K945" s="80">
        <v>1.27</v>
      </c>
      <c r="L945" s="139">
        <v>0.8</v>
      </c>
      <c r="M945" s="80" t="s">
        <v>1784</v>
      </c>
    </row>
    <row r="946" spans="1:13" ht="15" customHeight="1">
      <c r="A946" s="76" t="s">
        <v>1351</v>
      </c>
      <c r="B946" s="117" t="s">
        <v>280</v>
      </c>
      <c r="C946" s="111"/>
      <c r="D946" s="146">
        <v>3.3365999999999998</v>
      </c>
      <c r="E946" s="144">
        <v>6.3</v>
      </c>
      <c r="F946" s="137">
        <f t="shared" si="14"/>
        <v>0</v>
      </c>
      <c r="G946" s="115">
        <v>74318.19</v>
      </c>
      <c r="H946" s="113"/>
      <c r="I946" s="80" t="s">
        <v>404</v>
      </c>
      <c r="J946" s="113"/>
      <c r="K946" s="80">
        <v>1.27</v>
      </c>
      <c r="L946" s="139">
        <v>0.8</v>
      </c>
      <c r="M946" s="80" t="s">
        <v>1784</v>
      </c>
    </row>
    <row r="947" spans="1:13" s="74" customFormat="1" ht="15" customHeight="1">
      <c r="A947" s="76" t="s">
        <v>1352</v>
      </c>
      <c r="B947" s="117" t="s">
        <v>281</v>
      </c>
      <c r="C947" s="111"/>
      <c r="D947" s="146">
        <v>0.31340000000000001</v>
      </c>
      <c r="E947" s="144">
        <v>1.51</v>
      </c>
      <c r="F947" s="137">
        <f t="shared" si="14"/>
        <v>0</v>
      </c>
      <c r="G947" s="115">
        <v>30000</v>
      </c>
      <c r="H947" s="113"/>
      <c r="I947" s="80" t="s">
        <v>404</v>
      </c>
      <c r="J947" s="113"/>
      <c r="K947" s="80">
        <v>1.27</v>
      </c>
      <c r="L947" s="139">
        <v>0.8</v>
      </c>
      <c r="M947" s="80" t="s">
        <v>1784</v>
      </c>
    </row>
    <row r="948" spans="1:13" ht="15" customHeight="1">
      <c r="A948" s="76" t="s">
        <v>1353</v>
      </c>
      <c r="B948" s="117" t="s">
        <v>281</v>
      </c>
      <c r="C948" s="111"/>
      <c r="D948" s="146">
        <v>1.33</v>
      </c>
      <c r="E948" s="144">
        <v>2.4500000000000002</v>
      </c>
      <c r="F948" s="137">
        <f t="shared" si="14"/>
        <v>0</v>
      </c>
      <c r="G948" s="115">
        <v>31589.71</v>
      </c>
      <c r="H948" s="113"/>
      <c r="I948" s="80" t="s">
        <v>404</v>
      </c>
      <c r="J948" s="113"/>
      <c r="K948" s="80">
        <v>1.27</v>
      </c>
      <c r="L948" s="139">
        <v>0.8</v>
      </c>
      <c r="M948" s="80" t="s">
        <v>1784</v>
      </c>
    </row>
    <row r="949" spans="1:13" ht="15" customHeight="1">
      <c r="A949" s="76" t="s">
        <v>1354</v>
      </c>
      <c r="B949" s="117" t="s">
        <v>281</v>
      </c>
      <c r="C949" s="111"/>
      <c r="D949" s="146">
        <v>2.3231000000000002</v>
      </c>
      <c r="E949" s="144">
        <v>3.94</v>
      </c>
      <c r="F949" s="137">
        <f t="shared" si="14"/>
        <v>0</v>
      </c>
      <c r="G949" s="115">
        <v>51231.83</v>
      </c>
      <c r="H949" s="113"/>
      <c r="I949" s="80" t="s">
        <v>404</v>
      </c>
      <c r="J949" s="113"/>
      <c r="K949" s="80">
        <v>1.27</v>
      </c>
      <c r="L949" s="139">
        <v>0.8</v>
      </c>
      <c r="M949" s="80" t="s">
        <v>1784</v>
      </c>
    </row>
    <row r="950" spans="1:13" ht="15" customHeight="1">
      <c r="A950" s="76" t="s">
        <v>1355</v>
      </c>
      <c r="B950" s="117" t="s">
        <v>281</v>
      </c>
      <c r="C950" s="111"/>
      <c r="D950" s="146">
        <v>3.6755</v>
      </c>
      <c r="E950" s="144">
        <v>7.09</v>
      </c>
      <c r="F950" s="137">
        <f t="shared" si="14"/>
        <v>0</v>
      </c>
      <c r="G950" s="115">
        <v>81817.86</v>
      </c>
      <c r="H950" s="113"/>
      <c r="I950" s="80" t="s">
        <v>404</v>
      </c>
      <c r="J950" s="113"/>
      <c r="K950" s="80">
        <v>1.27</v>
      </c>
      <c r="L950" s="139">
        <v>0.8</v>
      </c>
      <c r="M950" s="80" t="s">
        <v>1784</v>
      </c>
    </row>
    <row r="951" spans="1:13" s="74" customFormat="1" ht="15" customHeight="1">
      <c r="A951" s="76" t="s">
        <v>1356</v>
      </c>
      <c r="B951" s="117" t="s">
        <v>124</v>
      </c>
      <c r="C951" s="111"/>
      <c r="D951" s="146">
        <v>0.45629999999999998</v>
      </c>
      <c r="E951" s="144">
        <v>1.86</v>
      </c>
      <c r="F951" s="137">
        <f t="shared" si="14"/>
        <v>0</v>
      </c>
      <c r="G951" s="115">
        <v>30000</v>
      </c>
      <c r="H951" s="113"/>
      <c r="I951" s="80" t="s">
        <v>404</v>
      </c>
      <c r="J951" s="113"/>
      <c r="K951" s="80">
        <v>1.27</v>
      </c>
      <c r="L951" s="139">
        <v>0.8</v>
      </c>
      <c r="M951" s="80" t="s">
        <v>1784</v>
      </c>
    </row>
    <row r="952" spans="1:13" ht="15" customHeight="1">
      <c r="A952" s="76" t="s">
        <v>1357</v>
      </c>
      <c r="B952" s="117" t="s">
        <v>124</v>
      </c>
      <c r="C952" s="111"/>
      <c r="D952" s="146">
        <v>0.50509999999999999</v>
      </c>
      <c r="E952" s="144">
        <v>2.13</v>
      </c>
      <c r="F952" s="137">
        <f t="shared" si="14"/>
        <v>0</v>
      </c>
      <c r="G952" s="115">
        <v>30000</v>
      </c>
      <c r="H952" s="113"/>
      <c r="I952" s="80" t="s">
        <v>404</v>
      </c>
      <c r="J952" s="113"/>
      <c r="K952" s="80">
        <v>1.27</v>
      </c>
      <c r="L952" s="139">
        <v>0.8</v>
      </c>
      <c r="M952" s="80" t="s">
        <v>1784</v>
      </c>
    </row>
    <row r="953" spans="1:13" ht="15" customHeight="1">
      <c r="A953" s="76" t="s">
        <v>1358</v>
      </c>
      <c r="B953" s="117" t="s">
        <v>124</v>
      </c>
      <c r="C953" s="111"/>
      <c r="D953" s="146">
        <v>0.7167</v>
      </c>
      <c r="E953" s="144">
        <v>3.09</v>
      </c>
      <c r="F953" s="137">
        <f t="shared" si="14"/>
        <v>0</v>
      </c>
      <c r="G953" s="115">
        <v>30000</v>
      </c>
      <c r="H953" s="113"/>
      <c r="I953" s="80" t="s">
        <v>404</v>
      </c>
      <c r="J953" s="113"/>
      <c r="K953" s="80">
        <v>1.27</v>
      </c>
      <c r="L953" s="139">
        <v>0.8</v>
      </c>
      <c r="M953" s="80" t="s">
        <v>1784</v>
      </c>
    </row>
    <row r="954" spans="1:13" ht="15" customHeight="1">
      <c r="A954" s="76" t="s">
        <v>1359</v>
      </c>
      <c r="B954" s="117" t="s">
        <v>124</v>
      </c>
      <c r="C954" s="111"/>
      <c r="D954" s="146">
        <v>1.6591</v>
      </c>
      <c r="E954" s="144">
        <v>6.09</v>
      </c>
      <c r="F954" s="137">
        <f t="shared" si="14"/>
        <v>0</v>
      </c>
      <c r="G954" s="115">
        <v>60367.040000000001</v>
      </c>
      <c r="H954" s="113"/>
      <c r="I954" s="80" t="s">
        <v>404</v>
      </c>
      <c r="J954" s="113"/>
      <c r="K954" s="80">
        <v>1.27</v>
      </c>
      <c r="L954" s="139">
        <v>0.8</v>
      </c>
      <c r="M954" s="80" t="s">
        <v>1784</v>
      </c>
    </row>
    <row r="955" spans="1:13" s="74" customFormat="1" ht="15" customHeight="1">
      <c r="A955" s="76" t="s">
        <v>1360</v>
      </c>
      <c r="B955" s="117" t="s">
        <v>282</v>
      </c>
      <c r="C955" s="111"/>
      <c r="D955" s="146">
        <v>0.4874</v>
      </c>
      <c r="E955" s="144">
        <v>1.73</v>
      </c>
      <c r="F955" s="137">
        <f t="shared" si="14"/>
        <v>0</v>
      </c>
      <c r="G955" s="115">
        <v>33352.370000000003</v>
      </c>
      <c r="H955" s="113"/>
      <c r="I955" s="80" t="s">
        <v>404</v>
      </c>
      <c r="J955" s="113"/>
      <c r="K955" s="80">
        <v>1.27</v>
      </c>
      <c r="L955" s="139">
        <v>0.8</v>
      </c>
      <c r="M955" s="80" t="s">
        <v>1784</v>
      </c>
    </row>
    <row r="956" spans="1:13" ht="15" customHeight="1">
      <c r="A956" s="76" t="s">
        <v>1361</v>
      </c>
      <c r="B956" s="117" t="s">
        <v>282</v>
      </c>
      <c r="C956" s="111"/>
      <c r="D956" s="146">
        <v>0.4874</v>
      </c>
      <c r="E956" s="144">
        <v>2.0499999999999998</v>
      </c>
      <c r="F956" s="137">
        <f t="shared" si="14"/>
        <v>0</v>
      </c>
      <c r="G956" s="115">
        <v>33352.370000000003</v>
      </c>
      <c r="H956" s="113"/>
      <c r="I956" s="80" t="s">
        <v>404</v>
      </c>
      <c r="J956" s="113"/>
      <c r="K956" s="80">
        <v>1.27</v>
      </c>
      <c r="L956" s="139">
        <v>0.8</v>
      </c>
      <c r="M956" s="80" t="s">
        <v>1784</v>
      </c>
    </row>
    <row r="957" spans="1:13" ht="15" customHeight="1">
      <c r="A957" s="76" t="s">
        <v>1362</v>
      </c>
      <c r="B957" s="117" t="s">
        <v>282</v>
      </c>
      <c r="C957" s="111"/>
      <c r="D957" s="146">
        <v>0.98099999999999998</v>
      </c>
      <c r="E957" s="144">
        <v>3.37</v>
      </c>
      <c r="F957" s="137">
        <f t="shared" si="14"/>
        <v>0</v>
      </c>
      <c r="G957" s="115">
        <v>33352.370000000003</v>
      </c>
      <c r="H957" s="113"/>
      <c r="I957" s="80" t="s">
        <v>404</v>
      </c>
      <c r="J957" s="113"/>
      <c r="K957" s="80">
        <v>1.27</v>
      </c>
      <c r="L957" s="139">
        <v>0.8</v>
      </c>
      <c r="M957" s="80" t="s">
        <v>1784</v>
      </c>
    </row>
    <row r="958" spans="1:13" ht="15" customHeight="1">
      <c r="A958" s="76" t="s">
        <v>1363</v>
      </c>
      <c r="B958" s="117" t="s">
        <v>282</v>
      </c>
      <c r="C958" s="111"/>
      <c r="D958" s="146">
        <v>1.7897000000000001</v>
      </c>
      <c r="E958" s="144">
        <v>4.87</v>
      </c>
      <c r="F958" s="137">
        <f t="shared" si="14"/>
        <v>0</v>
      </c>
      <c r="G958" s="115">
        <v>44656.08</v>
      </c>
      <c r="H958" s="113"/>
      <c r="I958" s="80" t="s">
        <v>404</v>
      </c>
      <c r="J958" s="113"/>
      <c r="K958" s="80">
        <v>1.27</v>
      </c>
      <c r="L958" s="139">
        <v>0.8</v>
      </c>
      <c r="M958" s="80" t="s">
        <v>1784</v>
      </c>
    </row>
    <row r="959" spans="1:13" s="74" customFormat="1" ht="15" customHeight="1">
      <c r="A959" s="76" t="s">
        <v>1364</v>
      </c>
      <c r="B959" s="117" t="s">
        <v>283</v>
      </c>
      <c r="C959" s="111"/>
      <c r="D959" s="146">
        <v>0.34570000000000001</v>
      </c>
      <c r="E959" s="144">
        <v>1.17</v>
      </c>
      <c r="F959" s="137">
        <f t="shared" si="14"/>
        <v>0</v>
      </c>
      <c r="G959" s="115">
        <v>30000</v>
      </c>
      <c r="H959" s="113"/>
      <c r="I959" s="80" t="s">
        <v>404</v>
      </c>
      <c r="J959" s="113"/>
      <c r="K959" s="80">
        <v>1.27</v>
      </c>
      <c r="L959" s="139">
        <v>0.8</v>
      </c>
      <c r="M959" s="80" t="s">
        <v>1784</v>
      </c>
    </row>
    <row r="960" spans="1:13" ht="15" customHeight="1">
      <c r="A960" s="76" t="s">
        <v>1365</v>
      </c>
      <c r="B960" s="117" t="s">
        <v>283</v>
      </c>
      <c r="C960" s="111"/>
      <c r="D960" s="146">
        <v>0.46110000000000001</v>
      </c>
      <c r="E960" s="144">
        <v>1.52</v>
      </c>
      <c r="F960" s="137">
        <f t="shared" si="14"/>
        <v>0</v>
      </c>
      <c r="G960" s="115">
        <v>30000</v>
      </c>
      <c r="H960" s="113"/>
      <c r="I960" s="80" t="s">
        <v>404</v>
      </c>
      <c r="J960" s="113"/>
      <c r="K960" s="80">
        <v>1.27</v>
      </c>
      <c r="L960" s="139">
        <v>0.8</v>
      </c>
      <c r="M960" s="80" t="s">
        <v>1784</v>
      </c>
    </row>
    <row r="961" spans="1:13" ht="15" customHeight="1">
      <c r="A961" s="76" t="s">
        <v>1366</v>
      </c>
      <c r="B961" s="117" t="s">
        <v>283</v>
      </c>
      <c r="C961" s="111"/>
      <c r="D961" s="146">
        <v>0.87119999999999997</v>
      </c>
      <c r="E961" s="144">
        <v>2.27</v>
      </c>
      <c r="F961" s="137">
        <f t="shared" si="14"/>
        <v>0</v>
      </c>
      <c r="G961" s="115">
        <v>30000</v>
      </c>
      <c r="H961" s="113"/>
      <c r="I961" s="80" t="s">
        <v>404</v>
      </c>
      <c r="J961" s="113"/>
      <c r="K961" s="80">
        <v>1.27</v>
      </c>
      <c r="L961" s="139">
        <v>0.8</v>
      </c>
      <c r="M961" s="80" t="s">
        <v>1784</v>
      </c>
    </row>
    <row r="962" spans="1:13" ht="15" customHeight="1">
      <c r="A962" s="76" t="s">
        <v>1367</v>
      </c>
      <c r="B962" s="117" t="s">
        <v>283</v>
      </c>
      <c r="C962" s="111"/>
      <c r="D962" s="146">
        <v>1.8727</v>
      </c>
      <c r="E962" s="144">
        <v>4.62</v>
      </c>
      <c r="F962" s="137">
        <f t="shared" si="14"/>
        <v>0</v>
      </c>
      <c r="G962" s="115">
        <v>41916.04</v>
      </c>
      <c r="H962" s="113"/>
      <c r="I962" s="80" t="s">
        <v>404</v>
      </c>
      <c r="J962" s="113"/>
      <c r="K962" s="80">
        <v>1.27</v>
      </c>
      <c r="L962" s="139">
        <v>0.8</v>
      </c>
      <c r="M962" s="80" t="s">
        <v>1784</v>
      </c>
    </row>
    <row r="963" spans="1:13" s="74" customFormat="1" ht="15" customHeight="1">
      <c r="A963" s="76" t="s">
        <v>1368</v>
      </c>
      <c r="B963" s="117" t="s">
        <v>284</v>
      </c>
      <c r="C963" s="111"/>
      <c r="D963" s="146">
        <v>0.64490000000000003</v>
      </c>
      <c r="E963" s="144">
        <v>2.0699999999999998</v>
      </c>
      <c r="F963" s="137">
        <f t="shared" si="14"/>
        <v>0</v>
      </c>
      <c r="G963" s="115">
        <v>30000</v>
      </c>
      <c r="H963" s="113"/>
      <c r="I963" s="80" t="s">
        <v>404</v>
      </c>
      <c r="J963" s="113"/>
      <c r="K963" s="80">
        <v>1.27</v>
      </c>
      <c r="L963" s="139">
        <v>0.8</v>
      </c>
      <c r="M963" s="80" t="s">
        <v>1784</v>
      </c>
    </row>
    <row r="964" spans="1:13" ht="15" customHeight="1">
      <c r="A964" s="76" t="s">
        <v>1369</v>
      </c>
      <c r="B964" s="117" t="s">
        <v>284</v>
      </c>
      <c r="C964" s="111"/>
      <c r="D964" s="146">
        <v>0.67230000000000001</v>
      </c>
      <c r="E964" s="144">
        <v>2.39</v>
      </c>
      <c r="F964" s="137">
        <f t="shared" si="14"/>
        <v>0</v>
      </c>
      <c r="G964" s="115">
        <v>30000</v>
      </c>
      <c r="H964" s="113"/>
      <c r="I964" s="80" t="s">
        <v>404</v>
      </c>
      <c r="J964" s="113"/>
      <c r="K964" s="80">
        <v>1.27</v>
      </c>
      <c r="L964" s="139">
        <v>0.8</v>
      </c>
      <c r="M964" s="80" t="s">
        <v>1784</v>
      </c>
    </row>
    <row r="965" spans="1:13" ht="15" customHeight="1">
      <c r="A965" s="76" t="s">
        <v>1370</v>
      </c>
      <c r="B965" s="117" t="s">
        <v>284</v>
      </c>
      <c r="C965" s="111"/>
      <c r="D965" s="146">
        <v>0.97740000000000005</v>
      </c>
      <c r="E965" s="144">
        <v>3.42</v>
      </c>
      <c r="F965" s="137">
        <f t="shared" si="14"/>
        <v>0</v>
      </c>
      <c r="G965" s="115">
        <v>30681.040000000001</v>
      </c>
      <c r="H965" s="113"/>
      <c r="I965" s="80" t="s">
        <v>404</v>
      </c>
      <c r="J965" s="113"/>
      <c r="K965" s="80">
        <v>1.27</v>
      </c>
      <c r="L965" s="139">
        <v>0.8</v>
      </c>
      <c r="M965" s="80" t="s">
        <v>1784</v>
      </c>
    </row>
    <row r="966" spans="1:13" ht="15" customHeight="1">
      <c r="A966" s="76" t="s">
        <v>1371</v>
      </c>
      <c r="B966" s="117" t="s">
        <v>284</v>
      </c>
      <c r="C966" s="111"/>
      <c r="D966" s="146">
        <v>1.9942</v>
      </c>
      <c r="E966" s="144">
        <v>5.4</v>
      </c>
      <c r="F966" s="137">
        <f t="shared" si="14"/>
        <v>0</v>
      </c>
      <c r="G966" s="115">
        <v>60558.93</v>
      </c>
      <c r="H966" s="113"/>
      <c r="I966" s="80" t="s">
        <v>404</v>
      </c>
      <c r="J966" s="113"/>
      <c r="K966" s="80">
        <v>1.27</v>
      </c>
      <c r="L966" s="139">
        <v>0.8</v>
      </c>
      <c r="M966" s="80" t="s">
        <v>1784</v>
      </c>
    </row>
    <row r="967" spans="1:13" s="74" customFormat="1" ht="15" customHeight="1">
      <c r="A967" s="76" t="s">
        <v>1372</v>
      </c>
      <c r="B967" s="117" t="s">
        <v>285</v>
      </c>
      <c r="C967" s="111"/>
      <c r="D967" s="146">
        <v>0.33610000000000001</v>
      </c>
      <c r="E967" s="144">
        <v>1.23</v>
      </c>
      <c r="F967" s="137">
        <f t="shared" ref="F967:F1030" si="15">IF(I967="Mental Health and Substance Abuse",ROUND(E967,0),0)</f>
        <v>0</v>
      </c>
      <c r="G967" s="115">
        <v>30000</v>
      </c>
      <c r="H967" s="113"/>
      <c r="I967" s="80" t="s">
        <v>397</v>
      </c>
      <c r="J967" s="113"/>
      <c r="K967" s="151">
        <v>1.7</v>
      </c>
      <c r="L967" s="139">
        <v>0.8</v>
      </c>
      <c r="M967" s="80" t="s">
        <v>1784</v>
      </c>
    </row>
    <row r="968" spans="1:13" ht="15" customHeight="1">
      <c r="A968" s="76" t="s">
        <v>1373</v>
      </c>
      <c r="B968" s="117" t="s">
        <v>285</v>
      </c>
      <c r="C968" s="111"/>
      <c r="D968" s="146">
        <v>0.38429999999999997</v>
      </c>
      <c r="E968" s="144">
        <v>1.44</v>
      </c>
      <c r="F968" s="137">
        <f t="shared" si="15"/>
        <v>0</v>
      </c>
      <c r="G968" s="115">
        <v>30000</v>
      </c>
      <c r="H968" s="113"/>
      <c r="I968" s="80" t="s">
        <v>397</v>
      </c>
      <c r="J968" s="113"/>
      <c r="K968" s="151">
        <v>1.7</v>
      </c>
      <c r="L968" s="139">
        <v>0.8</v>
      </c>
      <c r="M968" s="80" t="s">
        <v>1784</v>
      </c>
    </row>
    <row r="969" spans="1:13" ht="15" customHeight="1">
      <c r="A969" s="76" t="s">
        <v>1374</v>
      </c>
      <c r="B969" s="117" t="s">
        <v>285</v>
      </c>
      <c r="C969" s="111"/>
      <c r="D969" s="146">
        <v>0.91610000000000003</v>
      </c>
      <c r="E969" s="144">
        <v>1.6</v>
      </c>
      <c r="F969" s="137">
        <f t="shared" si="15"/>
        <v>0</v>
      </c>
      <c r="G969" s="115">
        <v>30000</v>
      </c>
      <c r="H969" s="113"/>
      <c r="I969" s="80" t="s">
        <v>397</v>
      </c>
      <c r="J969" s="113"/>
      <c r="K969" s="151">
        <v>1.7</v>
      </c>
      <c r="L969" s="139">
        <v>0.8</v>
      </c>
      <c r="M969" s="80" t="s">
        <v>1784</v>
      </c>
    </row>
    <row r="970" spans="1:13" ht="15" customHeight="1">
      <c r="A970" s="76" t="s">
        <v>1375</v>
      </c>
      <c r="B970" s="117" t="s">
        <v>285</v>
      </c>
      <c r="C970" s="111"/>
      <c r="D970" s="146">
        <v>1.6466000000000001</v>
      </c>
      <c r="E970" s="144">
        <v>1.97</v>
      </c>
      <c r="F970" s="137">
        <f t="shared" si="15"/>
        <v>0</v>
      </c>
      <c r="G970" s="115">
        <v>36422.58</v>
      </c>
      <c r="H970" s="113"/>
      <c r="I970" s="80" t="s">
        <v>397</v>
      </c>
      <c r="J970" s="113"/>
      <c r="K970" s="151">
        <v>1.7</v>
      </c>
      <c r="L970" s="139">
        <v>0.8</v>
      </c>
      <c r="M970" s="80" t="s">
        <v>1784</v>
      </c>
    </row>
    <row r="971" spans="1:13" s="74" customFormat="1" ht="15" customHeight="1">
      <c r="A971" s="76" t="s">
        <v>1376</v>
      </c>
      <c r="B971" s="117" t="s">
        <v>125</v>
      </c>
      <c r="C971" s="111"/>
      <c r="D971" s="146">
        <v>0.21779999999999999</v>
      </c>
      <c r="E971" s="144">
        <v>1.2</v>
      </c>
      <c r="F971" s="137">
        <f t="shared" si="15"/>
        <v>0</v>
      </c>
      <c r="G971" s="115">
        <v>30000</v>
      </c>
      <c r="H971" s="113"/>
      <c r="I971" s="80" t="s">
        <v>397</v>
      </c>
      <c r="J971" s="113"/>
      <c r="K971" s="151">
        <v>1.7</v>
      </c>
      <c r="L971" s="139">
        <v>0.8</v>
      </c>
      <c r="M971" s="80" t="s">
        <v>1784</v>
      </c>
    </row>
    <row r="972" spans="1:13" ht="15" customHeight="1">
      <c r="A972" s="76" t="s">
        <v>1377</v>
      </c>
      <c r="B972" s="117" t="s">
        <v>125</v>
      </c>
      <c r="C972" s="111"/>
      <c r="D972" s="146">
        <v>0.26769999999999999</v>
      </c>
      <c r="E972" s="144">
        <v>1.2</v>
      </c>
      <c r="F972" s="137">
        <f t="shared" si="15"/>
        <v>0</v>
      </c>
      <c r="G972" s="115">
        <v>30000</v>
      </c>
      <c r="H972" s="113"/>
      <c r="I972" s="80" t="s">
        <v>397</v>
      </c>
      <c r="J972" s="113"/>
      <c r="K972" s="151">
        <v>1.7</v>
      </c>
      <c r="L972" s="139">
        <v>0.8</v>
      </c>
      <c r="M972" s="80" t="s">
        <v>1784</v>
      </c>
    </row>
    <row r="973" spans="1:13" ht="15" customHeight="1">
      <c r="A973" s="76" t="s">
        <v>1378</v>
      </c>
      <c r="B973" s="117" t="s">
        <v>125</v>
      </c>
      <c r="C973" s="111"/>
      <c r="D973" s="146">
        <v>0.33750000000000002</v>
      </c>
      <c r="E973" s="144">
        <v>1.2</v>
      </c>
      <c r="F973" s="137">
        <f t="shared" si="15"/>
        <v>0</v>
      </c>
      <c r="G973" s="115">
        <v>30000</v>
      </c>
      <c r="H973" s="113"/>
      <c r="I973" s="80" t="s">
        <v>397</v>
      </c>
      <c r="J973" s="113"/>
      <c r="K973" s="151">
        <v>1.7</v>
      </c>
      <c r="L973" s="139">
        <v>0.8</v>
      </c>
      <c r="M973" s="80" t="s">
        <v>1784</v>
      </c>
    </row>
    <row r="974" spans="1:13" ht="15" customHeight="1">
      <c r="A974" s="76" t="s">
        <v>1379</v>
      </c>
      <c r="B974" s="117" t="s">
        <v>125</v>
      </c>
      <c r="C974" s="111"/>
      <c r="D974" s="146">
        <v>0.42270000000000002</v>
      </c>
      <c r="E974" s="144">
        <v>1.23</v>
      </c>
      <c r="F974" s="137">
        <f t="shared" si="15"/>
        <v>0</v>
      </c>
      <c r="G974" s="115">
        <v>30000</v>
      </c>
      <c r="H974" s="113"/>
      <c r="I974" s="80" t="s">
        <v>397</v>
      </c>
      <c r="J974" s="113"/>
      <c r="K974" s="151">
        <v>1.7</v>
      </c>
      <c r="L974" s="139">
        <v>0.8</v>
      </c>
      <c r="M974" s="80" t="s">
        <v>1784</v>
      </c>
    </row>
    <row r="975" spans="1:13" s="74" customFormat="1" ht="15" customHeight="1">
      <c r="A975" s="76" t="s">
        <v>1380</v>
      </c>
      <c r="B975" s="117" t="s">
        <v>286</v>
      </c>
      <c r="C975" s="111"/>
      <c r="D975" s="146">
        <v>19.587599999999998</v>
      </c>
      <c r="E975" s="144">
        <v>33.08</v>
      </c>
      <c r="F975" s="137">
        <f t="shared" si="15"/>
        <v>0</v>
      </c>
      <c r="G975" s="115">
        <v>263830.05</v>
      </c>
      <c r="H975" s="113"/>
      <c r="I975" s="80" t="s">
        <v>397</v>
      </c>
      <c r="J975" s="113"/>
      <c r="K975" s="151">
        <v>1.7</v>
      </c>
      <c r="L975" s="139">
        <v>0.8</v>
      </c>
      <c r="M975" s="80" t="s">
        <v>1784</v>
      </c>
    </row>
    <row r="976" spans="1:13" ht="15" customHeight="1">
      <c r="A976" s="76" t="s">
        <v>1381</v>
      </c>
      <c r="B976" s="117" t="s">
        <v>286</v>
      </c>
      <c r="C976" s="111"/>
      <c r="D976" s="146">
        <v>26.814900000000002</v>
      </c>
      <c r="E976" s="144">
        <v>33.08</v>
      </c>
      <c r="F976" s="137">
        <f t="shared" si="15"/>
        <v>0</v>
      </c>
      <c r="G976" s="115">
        <v>593969.98</v>
      </c>
      <c r="H976" s="113"/>
      <c r="I976" s="80" t="s">
        <v>397</v>
      </c>
      <c r="J976" s="113"/>
      <c r="K976" s="151">
        <v>1.7</v>
      </c>
      <c r="L976" s="139">
        <v>0.8</v>
      </c>
      <c r="M976" s="80" t="s">
        <v>1784</v>
      </c>
    </row>
    <row r="977" spans="1:13" ht="15" customHeight="1">
      <c r="A977" s="76" t="s">
        <v>1382</v>
      </c>
      <c r="B977" s="117" t="s">
        <v>286</v>
      </c>
      <c r="C977" s="111"/>
      <c r="D977" s="146">
        <v>42.731400000000001</v>
      </c>
      <c r="E977" s="144">
        <v>76.38</v>
      </c>
      <c r="F977" s="137">
        <f t="shared" si="15"/>
        <v>0</v>
      </c>
      <c r="G977" s="115">
        <v>946254.14</v>
      </c>
      <c r="H977" s="113"/>
      <c r="I977" s="80" t="s">
        <v>397</v>
      </c>
      <c r="J977" s="113"/>
      <c r="K977" s="151">
        <v>1.7</v>
      </c>
      <c r="L977" s="139">
        <v>0.8</v>
      </c>
      <c r="M977" s="80" t="s">
        <v>1784</v>
      </c>
    </row>
    <row r="978" spans="1:13" ht="15" customHeight="1">
      <c r="A978" s="76" t="s">
        <v>1383</v>
      </c>
      <c r="B978" s="117" t="s">
        <v>286</v>
      </c>
      <c r="C978" s="111"/>
      <c r="D978" s="146">
        <v>70.773799999999994</v>
      </c>
      <c r="E978" s="144">
        <v>113.3</v>
      </c>
      <c r="F978" s="137">
        <f t="shared" si="15"/>
        <v>0</v>
      </c>
      <c r="G978" s="115">
        <v>1566925.2</v>
      </c>
      <c r="H978" s="113"/>
      <c r="I978" s="80" t="s">
        <v>397</v>
      </c>
      <c r="J978" s="113"/>
      <c r="K978" s="151">
        <v>1.7</v>
      </c>
      <c r="L978" s="139">
        <v>0.8</v>
      </c>
      <c r="M978" s="80" t="s">
        <v>1784</v>
      </c>
    </row>
    <row r="979" spans="1:13" s="74" customFormat="1" ht="15" customHeight="1">
      <c r="A979" s="76" t="s">
        <v>1384</v>
      </c>
      <c r="B979" s="117" t="s">
        <v>287</v>
      </c>
      <c r="C979" s="111"/>
      <c r="D979" s="146">
        <v>18.574400000000001</v>
      </c>
      <c r="E979" s="144">
        <v>89.12</v>
      </c>
      <c r="F979" s="137">
        <f t="shared" si="15"/>
        <v>0</v>
      </c>
      <c r="G979" s="115">
        <v>438422.17</v>
      </c>
      <c r="H979" s="113"/>
      <c r="I979" s="80" t="s">
        <v>397</v>
      </c>
      <c r="J979" s="113"/>
      <c r="K979" s="151">
        <v>1.7</v>
      </c>
      <c r="L979" s="139">
        <v>0.8</v>
      </c>
      <c r="M979" s="80" t="s">
        <v>1784</v>
      </c>
    </row>
    <row r="980" spans="1:13" ht="15" customHeight="1">
      <c r="A980" s="76" t="s">
        <v>1385</v>
      </c>
      <c r="B980" s="117" t="s">
        <v>287</v>
      </c>
      <c r="C980" s="111"/>
      <c r="D980" s="146">
        <v>22.695900000000002</v>
      </c>
      <c r="E980" s="144">
        <v>93.81</v>
      </c>
      <c r="F980" s="137">
        <f t="shared" si="15"/>
        <v>0</v>
      </c>
      <c r="G980" s="115">
        <v>438422.17</v>
      </c>
      <c r="H980" s="113"/>
      <c r="I980" s="80" t="s">
        <v>397</v>
      </c>
      <c r="J980" s="113"/>
      <c r="K980" s="151">
        <v>1.7</v>
      </c>
      <c r="L980" s="139">
        <v>0.8</v>
      </c>
      <c r="M980" s="80" t="s">
        <v>1784</v>
      </c>
    </row>
    <row r="981" spans="1:13" ht="15" customHeight="1">
      <c r="A981" s="76" t="s">
        <v>1386</v>
      </c>
      <c r="B981" s="117" t="s">
        <v>287</v>
      </c>
      <c r="C981" s="111"/>
      <c r="D981" s="146">
        <v>22.695900000000002</v>
      </c>
      <c r="E981" s="144">
        <v>96.19</v>
      </c>
      <c r="F981" s="137">
        <f t="shared" si="15"/>
        <v>0</v>
      </c>
      <c r="G981" s="115">
        <v>438422.17</v>
      </c>
      <c r="H981" s="113"/>
      <c r="I981" s="80" t="s">
        <v>397</v>
      </c>
      <c r="J981" s="113"/>
      <c r="K981" s="151">
        <v>1.7</v>
      </c>
      <c r="L981" s="139">
        <v>0.8</v>
      </c>
      <c r="M981" s="80" t="s">
        <v>1784</v>
      </c>
    </row>
    <row r="982" spans="1:13" ht="15" customHeight="1">
      <c r="A982" s="76" t="s">
        <v>1387</v>
      </c>
      <c r="B982" s="117" t="s">
        <v>287</v>
      </c>
      <c r="C982" s="111"/>
      <c r="D982" s="146">
        <v>22.695900000000002</v>
      </c>
      <c r="E982" s="144">
        <v>96.19</v>
      </c>
      <c r="F982" s="137">
        <f t="shared" si="15"/>
        <v>0</v>
      </c>
      <c r="G982" s="115">
        <v>438422.17</v>
      </c>
      <c r="H982" s="113"/>
      <c r="I982" s="80" t="s">
        <v>397</v>
      </c>
      <c r="J982" s="113"/>
      <c r="K982" s="151">
        <v>1.7</v>
      </c>
      <c r="L982" s="139">
        <v>0.8</v>
      </c>
      <c r="M982" s="80" t="s">
        <v>1784</v>
      </c>
    </row>
    <row r="983" spans="1:13" s="74" customFormat="1" ht="15" customHeight="1">
      <c r="A983" s="76" t="s">
        <v>1388</v>
      </c>
      <c r="B983" s="117" t="s">
        <v>405</v>
      </c>
      <c r="C983" s="111"/>
      <c r="D983" s="146">
        <v>14.2378</v>
      </c>
      <c r="E983" s="144">
        <v>30.44</v>
      </c>
      <c r="F983" s="137">
        <f t="shared" si="15"/>
        <v>0</v>
      </c>
      <c r="G983" s="115">
        <v>324590.06</v>
      </c>
      <c r="H983" s="113"/>
      <c r="I983" s="80" t="s">
        <v>397</v>
      </c>
      <c r="J983" s="113"/>
      <c r="K983" s="151">
        <v>1.7</v>
      </c>
      <c r="L983" s="139">
        <v>0.8</v>
      </c>
      <c r="M983" s="80" t="s">
        <v>1784</v>
      </c>
    </row>
    <row r="984" spans="1:13" ht="15" customHeight="1">
      <c r="A984" s="76" t="s">
        <v>1389</v>
      </c>
      <c r="B984" s="117" t="s">
        <v>405</v>
      </c>
      <c r="C984" s="111"/>
      <c r="D984" s="146">
        <v>14.2378</v>
      </c>
      <c r="E984" s="144">
        <v>30.44</v>
      </c>
      <c r="F984" s="137">
        <f t="shared" si="15"/>
        <v>0</v>
      </c>
      <c r="G984" s="115">
        <v>324590.06</v>
      </c>
      <c r="H984" s="113"/>
      <c r="I984" s="80" t="s">
        <v>397</v>
      </c>
      <c r="J984" s="113"/>
      <c r="K984" s="151">
        <v>1.7</v>
      </c>
      <c r="L984" s="139">
        <v>0.8</v>
      </c>
      <c r="M984" s="80" t="s">
        <v>1784</v>
      </c>
    </row>
    <row r="985" spans="1:13" ht="15" customHeight="1">
      <c r="A985" s="76" t="s">
        <v>1390</v>
      </c>
      <c r="B985" s="117" t="s">
        <v>405</v>
      </c>
      <c r="C985" s="111"/>
      <c r="D985" s="146">
        <v>14.2378</v>
      </c>
      <c r="E985" s="144">
        <v>1.17</v>
      </c>
      <c r="F985" s="137">
        <f t="shared" si="15"/>
        <v>0</v>
      </c>
      <c r="G985" s="115">
        <v>324590.06</v>
      </c>
      <c r="H985" s="113"/>
      <c r="I985" s="80" t="s">
        <v>397</v>
      </c>
      <c r="J985" s="113"/>
      <c r="K985" s="151">
        <v>1.7</v>
      </c>
      <c r="L985" s="139">
        <v>0.8</v>
      </c>
      <c r="M985" s="80" t="s">
        <v>1784</v>
      </c>
    </row>
    <row r="986" spans="1:13" ht="15" customHeight="1">
      <c r="A986" s="76" t="s">
        <v>1391</v>
      </c>
      <c r="B986" s="117" t="s">
        <v>405</v>
      </c>
      <c r="C986" s="111"/>
      <c r="D986" s="146">
        <v>8.5900000000000004E-2</v>
      </c>
      <c r="E986" s="144">
        <v>1.17</v>
      </c>
      <c r="F986" s="137">
        <f t="shared" si="15"/>
        <v>0</v>
      </c>
      <c r="G986" s="115">
        <v>30000</v>
      </c>
      <c r="H986" s="113"/>
      <c r="I986" s="80" t="s">
        <v>397</v>
      </c>
      <c r="J986" s="113"/>
      <c r="K986" s="151">
        <v>1.7</v>
      </c>
      <c r="L986" s="139">
        <v>0.8</v>
      </c>
      <c r="M986" s="80" t="s">
        <v>1784</v>
      </c>
    </row>
    <row r="987" spans="1:13" s="74" customFormat="1" ht="15" customHeight="1">
      <c r="A987" s="76" t="s">
        <v>1392</v>
      </c>
      <c r="B987" s="117" t="s">
        <v>288</v>
      </c>
      <c r="C987" s="111"/>
      <c r="D987" s="146">
        <v>0.49530000000000002</v>
      </c>
      <c r="E987" s="144">
        <v>2.66</v>
      </c>
      <c r="F987" s="137">
        <f t="shared" si="15"/>
        <v>0</v>
      </c>
      <c r="G987" s="115">
        <v>30000</v>
      </c>
      <c r="H987" s="113"/>
      <c r="I987" s="80" t="s">
        <v>397</v>
      </c>
      <c r="J987" s="113"/>
      <c r="K987" s="151">
        <v>1.7</v>
      </c>
      <c r="L987" s="139">
        <v>0.8</v>
      </c>
      <c r="M987" s="80" t="s">
        <v>1784</v>
      </c>
    </row>
    <row r="988" spans="1:13" ht="15" customHeight="1">
      <c r="A988" s="76" t="s">
        <v>1393</v>
      </c>
      <c r="B988" s="117" t="s">
        <v>288</v>
      </c>
      <c r="C988" s="111"/>
      <c r="D988" s="146">
        <v>18.989000000000001</v>
      </c>
      <c r="E988" s="144">
        <v>55.79</v>
      </c>
      <c r="F988" s="137">
        <f t="shared" si="15"/>
        <v>0</v>
      </c>
      <c r="G988" s="115">
        <v>420755.58</v>
      </c>
      <c r="H988" s="113"/>
      <c r="I988" s="80" t="s">
        <v>397</v>
      </c>
      <c r="J988" s="113"/>
      <c r="K988" s="151">
        <v>1.7</v>
      </c>
      <c r="L988" s="139">
        <v>0.8</v>
      </c>
      <c r="M988" s="80" t="s">
        <v>1784</v>
      </c>
    </row>
    <row r="989" spans="1:13" ht="15" customHeight="1">
      <c r="A989" s="76" t="s">
        <v>1394</v>
      </c>
      <c r="B989" s="117" t="s">
        <v>288</v>
      </c>
      <c r="C989" s="111"/>
      <c r="D989" s="146">
        <v>20.560700000000001</v>
      </c>
      <c r="E989" s="144">
        <v>55.79</v>
      </c>
      <c r="F989" s="137">
        <f t="shared" si="15"/>
        <v>0</v>
      </c>
      <c r="G989" s="115">
        <v>484708.52</v>
      </c>
      <c r="H989" s="113"/>
      <c r="I989" s="80" t="s">
        <v>397</v>
      </c>
      <c r="J989" s="113"/>
      <c r="K989" s="151">
        <v>1.7</v>
      </c>
      <c r="L989" s="139">
        <v>0.8</v>
      </c>
      <c r="M989" s="80" t="s">
        <v>1784</v>
      </c>
    </row>
    <row r="990" spans="1:13" ht="15" customHeight="1">
      <c r="A990" s="76" t="s">
        <v>1395</v>
      </c>
      <c r="B990" s="117" t="s">
        <v>288</v>
      </c>
      <c r="C990" s="111"/>
      <c r="D990" s="146">
        <v>30.162800000000001</v>
      </c>
      <c r="E990" s="144">
        <v>55.79</v>
      </c>
      <c r="F990" s="137">
        <f t="shared" si="15"/>
        <v>0</v>
      </c>
      <c r="G990" s="115">
        <v>715433.03</v>
      </c>
      <c r="H990" s="113"/>
      <c r="I990" s="80" t="s">
        <v>397</v>
      </c>
      <c r="J990" s="113"/>
      <c r="K990" s="151">
        <v>1.7</v>
      </c>
      <c r="L990" s="139">
        <v>0.8</v>
      </c>
      <c r="M990" s="80" t="s">
        <v>1784</v>
      </c>
    </row>
    <row r="991" spans="1:13" s="74" customFormat="1" ht="15" customHeight="1">
      <c r="A991" s="76" t="s">
        <v>1396</v>
      </c>
      <c r="B991" s="117" t="s">
        <v>289</v>
      </c>
      <c r="C991" s="111"/>
      <c r="D991" s="146">
        <v>7.4805999999999999</v>
      </c>
      <c r="E991" s="144">
        <v>38.85</v>
      </c>
      <c r="F991" s="137">
        <f t="shared" si="15"/>
        <v>0</v>
      </c>
      <c r="G991" s="115">
        <v>166038.79999999999</v>
      </c>
      <c r="H991" s="113"/>
      <c r="I991" s="80" t="s">
        <v>397</v>
      </c>
      <c r="J991" s="113"/>
      <c r="K991" s="151">
        <v>1.7</v>
      </c>
      <c r="L991" s="139">
        <v>0.8</v>
      </c>
      <c r="M991" s="80" t="s">
        <v>1784</v>
      </c>
    </row>
    <row r="992" spans="1:13" ht="15" customHeight="1">
      <c r="A992" s="76" t="s">
        <v>1397</v>
      </c>
      <c r="B992" s="117" t="s">
        <v>289</v>
      </c>
      <c r="C992" s="111"/>
      <c r="D992" s="146">
        <v>13.510199999999999</v>
      </c>
      <c r="E992" s="144">
        <v>47.08</v>
      </c>
      <c r="F992" s="137">
        <f t="shared" si="15"/>
        <v>0</v>
      </c>
      <c r="G992" s="115">
        <v>300551.31</v>
      </c>
      <c r="H992" s="113"/>
      <c r="I992" s="80" t="s">
        <v>397</v>
      </c>
      <c r="J992" s="113"/>
      <c r="K992" s="151">
        <v>1.7</v>
      </c>
      <c r="L992" s="139">
        <v>0.8</v>
      </c>
      <c r="M992" s="80" t="s">
        <v>1784</v>
      </c>
    </row>
    <row r="993" spans="1:13" ht="15" customHeight="1">
      <c r="A993" s="76" t="s">
        <v>1398</v>
      </c>
      <c r="B993" s="117" t="s">
        <v>289</v>
      </c>
      <c r="C993" s="111"/>
      <c r="D993" s="146">
        <v>13.6075</v>
      </c>
      <c r="E993" s="144">
        <v>47.6</v>
      </c>
      <c r="F993" s="137">
        <f t="shared" si="15"/>
        <v>0</v>
      </c>
      <c r="G993" s="115">
        <v>300551.31</v>
      </c>
      <c r="H993" s="113"/>
      <c r="I993" s="80" t="s">
        <v>397</v>
      </c>
      <c r="J993" s="113"/>
      <c r="K993" s="151">
        <v>1.7</v>
      </c>
      <c r="L993" s="139">
        <v>0.8</v>
      </c>
      <c r="M993" s="80" t="s">
        <v>1784</v>
      </c>
    </row>
    <row r="994" spans="1:13" ht="15" customHeight="1">
      <c r="A994" s="76" t="s">
        <v>1399</v>
      </c>
      <c r="B994" s="117" t="s">
        <v>289</v>
      </c>
      <c r="C994" s="111"/>
      <c r="D994" s="146">
        <v>21.65</v>
      </c>
      <c r="E994" s="144">
        <v>54.55</v>
      </c>
      <c r="F994" s="137">
        <f t="shared" si="15"/>
        <v>0</v>
      </c>
      <c r="G994" s="115">
        <v>520804.81</v>
      </c>
      <c r="H994" s="113"/>
      <c r="I994" s="80" t="s">
        <v>397</v>
      </c>
      <c r="J994" s="113"/>
      <c r="K994" s="151">
        <v>1.7</v>
      </c>
      <c r="L994" s="139">
        <v>0.8</v>
      </c>
      <c r="M994" s="80" t="s">
        <v>1784</v>
      </c>
    </row>
    <row r="995" spans="1:13" s="74" customFormat="1" ht="15" customHeight="1">
      <c r="A995" s="76" t="s">
        <v>1400</v>
      </c>
      <c r="B995" s="117" t="s">
        <v>406</v>
      </c>
      <c r="C995" s="111"/>
      <c r="D995" s="146">
        <v>7.5664999999999996</v>
      </c>
      <c r="E995" s="144">
        <v>26.46</v>
      </c>
      <c r="F995" s="137">
        <f t="shared" si="15"/>
        <v>0</v>
      </c>
      <c r="G995" s="115">
        <v>152235.64000000001</v>
      </c>
      <c r="H995" s="113"/>
      <c r="I995" s="80" t="s">
        <v>397</v>
      </c>
      <c r="J995" s="113"/>
      <c r="K995" s="151">
        <v>1.7</v>
      </c>
      <c r="L995" s="139">
        <v>0.8</v>
      </c>
      <c r="M995" s="80" t="s">
        <v>1784</v>
      </c>
    </row>
    <row r="996" spans="1:13" ht="15" customHeight="1">
      <c r="A996" s="76" t="s">
        <v>1401</v>
      </c>
      <c r="B996" s="117" t="s">
        <v>406</v>
      </c>
      <c r="C996" s="111"/>
      <c r="D996" s="146">
        <v>9.0401000000000007</v>
      </c>
      <c r="E996" s="144">
        <v>43.28</v>
      </c>
      <c r="F996" s="137">
        <f t="shared" si="15"/>
        <v>0</v>
      </c>
      <c r="G996" s="115">
        <v>180380.72</v>
      </c>
      <c r="H996" s="113"/>
      <c r="I996" s="80" t="s">
        <v>397</v>
      </c>
      <c r="J996" s="113"/>
      <c r="K996" s="151">
        <v>1.7</v>
      </c>
      <c r="L996" s="139">
        <v>0.8</v>
      </c>
      <c r="M996" s="80" t="s">
        <v>1784</v>
      </c>
    </row>
    <row r="997" spans="1:13" ht="15" customHeight="1">
      <c r="A997" s="76" t="s">
        <v>1402</v>
      </c>
      <c r="B997" s="117" t="s">
        <v>406</v>
      </c>
      <c r="C997" s="111"/>
      <c r="D997" s="146">
        <v>13.928000000000001</v>
      </c>
      <c r="E997" s="144">
        <v>56.55</v>
      </c>
      <c r="F997" s="137">
        <f t="shared" si="15"/>
        <v>0</v>
      </c>
      <c r="G997" s="115">
        <v>275854.26</v>
      </c>
      <c r="H997" s="113"/>
      <c r="I997" s="80" t="s">
        <v>397</v>
      </c>
      <c r="J997" s="113"/>
      <c r="K997" s="151">
        <v>1.7</v>
      </c>
      <c r="L997" s="139">
        <v>0.8</v>
      </c>
      <c r="M997" s="80" t="s">
        <v>1784</v>
      </c>
    </row>
    <row r="998" spans="1:13" ht="15" customHeight="1">
      <c r="A998" s="76" t="s">
        <v>1403</v>
      </c>
      <c r="B998" s="117" t="s">
        <v>406</v>
      </c>
      <c r="C998" s="111"/>
      <c r="D998" s="146">
        <v>15.4777</v>
      </c>
      <c r="E998" s="144">
        <v>56.55</v>
      </c>
      <c r="F998" s="137">
        <f t="shared" si="15"/>
        <v>0</v>
      </c>
      <c r="G998" s="115">
        <v>330838.40999999997</v>
      </c>
      <c r="H998" s="113"/>
      <c r="I998" s="80" t="s">
        <v>397</v>
      </c>
      <c r="J998" s="113"/>
      <c r="K998" s="151">
        <v>1.7</v>
      </c>
      <c r="L998" s="139">
        <v>0.8</v>
      </c>
      <c r="M998" s="80" t="s">
        <v>1784</v>
      </c>
    </row>
    <row r="999" spans="1:13" s="74" customFormat="1" ht="15" customHeight="1">
      <c r="A999" s="76" t="s">
        <v>1404</v>
      </c>
      <c r="B999" s="117" t="s">
        <v>290</v>
      </c>
      <c r="C999" s="111"/>
      <c r="D999" s="146">
        <v>0.33910000000000001</v>
      </c>
      <c r="E999" s="144">
        <v>2.98</v>
      </c>
      <c r="F999" s="137">
        <f t="shared" si="15"/>
        <v>0</v>
      </c>
      <c r="G999" s="115">
        <v>30000</v>
      </c>
      <c r="H999" s="113"/>
      <c r="I999" s="80" t="s">
        <v>397</v>
      </c>
      <c r="J999" s="113"/>
      <c r="K999" s="151">
        <v>1.7</v>
      </c>
      <c r="L999" s="139">
        <v>0.8</v>
      </c>
      <c r="M999" s="80" t="s">
        <v>1784</v>
      </c>
    </row>
    <row r="1000" spans="1:13" ht="15" customHeight="1">
      <c r="A1000" s="76" t="s">
        <v>1405</v>
      </c>
      <c r="B1000" s="117" t="s">
        <v>290</v>
      </c>
      <c r="C1000" s="111"/>
      <c r="D1000" s="146">
        <v>6.91</v>
      </c>
      <c r="E1000" s="144">
        <v>33.729999999999997</v>
      </c>
      <c r="F1000" s="137">
        <f t="shared" si="15"/>
        <v>0</v>
      </c>
      <c r="G1000" s="115">
        <v>153846.79999999999</v>
      </c>
      <c r="H1000" s="113"/>
      <c r="I1000" s="80" t="s">
        <v>397</v>
      </c>
      <c r="J1000" s="113"/>
      <c r="K1000" s="151">
        <v>1.7</v>
      </c>
      <c r="L1000" s="139">
        <v>0.8</v>
      </c>
      <c r="M1000" s="80" t="s">
        <v>1784</v>
      </c>
    </row>
    <row r="1001" spans="1:13" ht="15" customHeight="1">
      <c r="A1001" s="76" t="s">
        <v>1406</v>
      </c>
      <c r="B1001" s="117" t="s">
        <v>290</v>
      </c>
      <c r="C1001" s="111"/>
      <c r="D1001" s="146">
        <v>6.91</v>
      </c>
      <c r="E1001" s="144">
        <v>35.51</v>
      </c>
      <c r="F1001" s="137">
        <f t="shared" si="15"/>
        <v>0</v>
      </c>
      <c r="G1001" s="115">
        <v>153846.79999999999</v>
      </c>
      <c r="H1001" s="113"/>
      <c r="I1001" s="80" t="s">
        <v>397</v>
      </c>
      <c r="J1001" s="113"/>
      <c r="K1001" s="151">
        <v>1.7</v>
      </c>
      <c r="L1001" s="139">
        <v>0.8</v>
      </c>
      <c r="M1001" s="80" t="s">
        <v>1784</v>
      </c>
    </row>
    <row r="1002" spans="1:13" ht="15" customHeight="1">
      <c r="A1002" s="76" t="s">
        <v>1407</v>
      </c>
      <c r="B1002" s="117" t="s">
        <v>290</v>
      </c>
      <c r="C1002" s="111"/>
      <c r="D1002" s="146">
        <v>14.351800000000001</v>
      </c>
      <c r="E1002" s="144">
        <v>67.55</v>
      </c>
      <c r="F1002" s="137">
        <f t="shared" si="15"/>
        <v>0</v>
      </c>
      <c r="G1002" s="115">
        <v>318120.62</v>
      </c>
      <c r="H1002" s="113"/>
      <c r="I1002" s="80" t="s">
        <v>397</v>
      </c>
      <c r="J1002" s="113"/>
      <c r="K1002" s="151">
        <v>1.7</v>
      </c>
      <c r="L1002" s="139">
        <v>0.8</v>
      </c>
      <c r="M1002" s="80" t="s">
        <v>1784</v>
      </c>
    </row>
    <row r="1003" spans="1:13" s="74" customFormat="1" ht="15" customHeight="1">
      <c r="A1003" s="76" t="s">
        <v>1408</v>
      </c>
      <c r="B1003" s="117" t="s">
        <v>407</v>
      </c>
      <c r="C1003" s="111"/>
      <c r="D1003" s="146">
        <v>5.4039000000000001</v>
      </c>
      <c r="E1003" s="144">
        <v>29.38</v>
      </c>
      <c r="F1003" s="137">
        <f t="shared" si="15"/>
        <v>0</v>
      </c>
      <c r="G1003" s="115">
        <v>108485.72</v>
      </c>
      <c r="H1003" s="113"/>
      <c r="I1003" s="80" t="s">
        <v>397</v>
      </c>
      <c r="J1003" s="113"/>
      <c r="K1003" s="151">
        <v>1.7</v>
      </c>
      <c r="L1003" s="139">
        <v>0.8</v>
      </c>
      <c r="M1003" s="80" t="s">
        <v>1784</v>
      </c>
    </row>
    <row r="1004" spans="1:13" ht="15" customHeight="1">
      <c r="A1004" s="76" t="s">
        <v>1409</v>
      </c>
      <c r="B1004" s="117" t="s">
        <v>407</v>
      </c>
      <c r="C1004" s="111"/>
      <c r="D1004" s="146">
        <v>6.3432000000000004</v>
      </c>
      <c r="E1004" s="144">
        <v>32.61</v>
      </c>
      <c r="F1004" s="137">
        <f t="shared" si="15"/>
        <v>0</v>
      </c>
      <c r="G1004" s="115">
        <v>142328.4</v>
      </c>
      <c r="H1004" s="113"/>
      <c r="I1004" s="80" t="s">
        <v>397</v>
      </c>
      <c r="J1004" s="113"/>
      <c r="K1004" s="151">
        <v>1.7</v>
      </c>
      <c r="L1004" s="139">
        <v>0.8</v>
      </c>
      <c r="M1004" s="80" t="s">
        <v>1784</v>
      </c>
    </row>
    <row r="1005" spans="1:13" ht="15" customHeight="1">
      <c r="A1005" s="76" t="s">
        <v>1410</v>
      </c>
      <c r="B1005" s="117" t="s">
        <v>407</v>
      </c>
      <c r="C1005" s="111"/>
      <c r="D1005" s="146">
        <v>10.8315</v>
      </c>
      <c r="E1005" s="144">
        <v>47.86</v>
      </c>
      <c r="F1005" s="137">
        <f t="shared" si="15"/>
        <v>0</v>
      </c>
      <c r="G1005" s="115">
        <v>192927.06</v>
      </c>
      <c r="H1005" s="113"/>
      <c r="I1005" s="80" t="s">
        <v>397</v>
      </c>
      <c r="J1005" s="113"/>
      <c r="K1005" s="151">
        <v>1.7</v>
      </c>
      <c r="L1005" s="139">
        <v>0.8</v>
      </c>
      <c r="M1005" s="80" t="s">
        <v>1784</v>
      </c>
    </row>
    <row r="1006" spans="1:13" ht="15" customHeight="1">
      <c r="A1006" s="76" t="s">
        <v>1411</v>
      </c>
      <c r="B1006" s="117" t="s">
        <v>407</v>
      </c>
      <c r="C1006" s="111"/>
      <c r="D1006" s="146">
        <v>14.804600000000001</v>
      </c>
      <c r="E1006" s="144">
        <v>47.86</v>
      </c>
      <c r="F1006" s="137">
        <f t="shared" si="15"/>
        <v>0</v>
      </c>
      <c r="G1006" s="115">
        <v>319834.09999999998</v>
      </c>
      <c r="H1006" s="113"/>
      <c r="I1006" s="80" t="s">
        <v>397</v>
      </c>
      <c r="J1006" s="113"/>
      <c r="K1006" s="151">
        <v>1.7</v>
      </c>
      <c r="L1006" s="139">
        <v>0.8</v>
      </c>
      <c r="M1006" s="80" t="s">
        <v>1784</v>
      </c>
    </row>
    <row r="1007" spans="1:13" s="74" customFormat="1" ht="15" customHeight="1">
      <c r="A1007" s="76" t="s">
        <v>1412</v>
      </c>
      <c r="B1007" s="117" t="s">
        <v>291</v>
      </c>
      <c r="C1007" s="111"/>
      <c r="D1007" s="146">
        <v>3.5752000000000002</v>
      </c>
      <c r="E1007" s="144">
        <v>18.37</v>
      </c>
      <c r="F1007" s="137">
        <f t="shared" si="15"/>
        <v>0</v>
      </c>
      <c r="G1007" s="115">
        <v>78028.600000000006</v>
      </c>
      <c r="H1007" s="113"/>
      <c r="I1007" s="80" t="s">
        <v>397</v>
      </c>
      <c r="J1007" s="113"/>
      <c r="K1007" s="151">
        <v>1.7</v>
      </c>
      <c r="L1007" s="139">
        <v>0.8</v>
      </c>
      <c r="M1007" s="80" t="s">
        <v>1784</v>
      </c>
    </row>
    <row r="1008" spans="1:13" ht="15" customHeight="1">
      <c r="A1008" s="76" t="s">
        <v>1413</v>
      </c>
      <c r="B1008" s="117" t="s">
        <v>291</v>
      </c>
      <c r="C1008" s="111"/>
      <c r="D1008" s="146">
        <v>5.0320999999999998</v>
      </c>
      <c r="E1008" s="144">
        <v>28.17</v>
      </c>
      <c r="F1008" s="137">
        <f t="shared" si="15"/>
        <v>0</v>
      </c>
      <c r="G1008" s="115">
        <v>78123.11</v>
      </c>
      <c r="H1008" s="113"/>
      <c r="I1008" s="80" t="s">
        <v>397</v>
      </c>
      <c r="J1008" s="113"/>
      <c r="K1008" s="151">
        <v>1.7</v>
      </c>
      <c r="L1008" s="139">
        <v>0.8</v>
      </c>
      <c r="M1008" s="80" t="s">
        <v>1784</v>
      </c>
    </row>
    <row r="1009" spans="1:13" ht="15" customHeight="1">
      <c r="A1009" s="76" t="s">
        <v>1414</v>
      </c>
      <c r="B1009" s="117" t="s">
        <v>291</v>
      </c>
      <c r="C1009" s="111"/>
      <c r="D1009" s="146">
        <v>7.2331000000000003</v>
      </c>
      <c r="E1009" s="144">
        <v>41.02</v>
      </c>
      <c r="F1009" s="137">
        <f t="shared" si="15"/>
        <v>0</v>
      </c>
      <c r="G1009" s="115">
        <v>160558.71</v>
      </c>
      <c r="H1009" s="113"/>
      <c r="I1009" s="80" t="s">
        <v>397</v>
      </c>
      <c r="J1009" s="113"/>
      <c r="K1009" s="151">
        <v>1.7</v>
      </c>
      <c r="L1009" s="139">
        <v>0.8</v>
      </c>
      <c r="M1009" s="80" t="s">
        <v>1784</v>
      </c>
    </row>
    <row r="1010" spans="1:13" ht="15" customHeight="1">
      <c r="A1010" s="76" t="s">
        <v>1415</v>
      </c>
      <c r="B1010" s="117" t="s">
        <v>291</v>
      </c>
      <c r="C1010" s="111"/>
      <c r="D1010" s="146">
        <v>7.2331000000000003</v>
      </c>
      <c r="E1010" s="144">
        <v>58.33</v>
      </c>
      <c r="F1010" s="137">
        <f t="shared" si="15"/>
        <v>0</v>
      </c>
      <c r="G1010" s="115">
        <v>160558.71</v>
      </c>
      <c r="H1010" s="113"/>
      <c r="I1010" s="80" t="s">
        <v>397</v>
      </c>
      <c r="J1010" s="113"/>
      <c r="K1010" s="151">
        <v>1.7</v>
      </c>
      <c r="L1010" s="139">
        <v>0.8</v>
      </c>
      <c r="M1010" s="80" t="s">
        <v>1784</v>
      </c>
    </row>
    <row r="1011" spans="1:13" s="74" customFormat="1" ht="15" customHeight="1">
      <c r="A1011" s="76" t="s">
        <v>1416</v>
      </c>
      <c r="B1011" s="117" t="s">
        <v>292</v>
      </c>
      <c r="C1011" s="111"/>
      <c r="D1011" s="146">
        <v>5.5544000000000002</v>
      </c>
      <c r="E1011" s="144">
        <v>30.28</v>
      </c>
      <c r="F1011" s="137">
        <f t="shared" si="15"/>
        <v>0</v>
      </c>
      <c r="G1011" s="115">
        <v>54996.53</v>
      </c>
      <c r="H1011" s="113"/>
      <c r="I1011" s="80" t="s">
        <v>397</v>
      </c>
      <c r="J1011" s="113"/>
      <c r="K1011" s="151">
        <v>1.7</v>
      </c>
      <c r="L1011" s="139">
        <v>0.8</v>
      </c>
      <c r="M1011" s="80" t="s">
        <v>1784</v>
      </c>
    </row>
    <row r="1012" spans="1:13" ht="15" customHeight="1">
      <c r="A1012" s="76" t="s">
        <v>1417</v>
      </c>
      <c r="B1012" s="117" t="s">
        <v>292</v>
      </c>
      <c r="C1012" s="111"/>
      <c r="D1012" s="146">
        <v>6.1855000000000002</v>
      </c>
      <c r="E1012" s="144">
        <v>30.28</v>
      </c>
      <c r="F1012" s="137">
        <f t="shared" si="15"/>
        <v>0</v>
      </c>
      <c r="G1012" s="115">
        <v>137372.17000000001</v>
      </c>
      <c r="H1012" s="113"/>
      <c r="I1012" s="80" t="s">
        <v>397</v>
      </c>
      <c r="J1012" s="113"/>
      <c r="K1012" s="151">
        <v>1.7</v>
      </c>
      <c r="L1012" s="139">
        <v>0.8</v>
      </c>
      <c r="M1012" s="80" t="s">
        <v>1784</v>
      </c>
    </row>
    <row r="1013" spans="1:13" ht="15" customHeight="1">
      <c r="A1013" s="76" t="s">
        <v>1418</v>
      </c>
      <c r="B1013" s="117" t="s">
        <v>292</v>
      </c>
      <c r="C1013" s="111"/>
      <c r="D1013" s="146">
        <v>12.4762</v>
      </c>
      <c r="E1013" s="144">
        <v>30.28</v>
      </c>
      <c r="F1013" s="137">
        <f t="shared" si="15"/>
        <v>0</v>
      </c>
      <c r="G1013" s="115">
        <v>361983.72</v>
      </c>
      <c r="H1013" s="113"/>
      <c r="I1013" s="80" t="s">
        <v>397</v>
      </c>
      <c r="J1013" s="113"/>
      <c r="K1013" s="151">
        <v>1.7</v>
      </c>
      <c r="L1013" s="139">
        <v>0.8</v>
      </c>
      <c r="M1013" s="80" t="s">
        <v>1784</v>
      </c>
    </row>
    <row r="1014" spans="1:13" ht="15" customHeight="1">
      <c r="A1014" s="76" t="s">
        <v>1419</v>
      </c>
      <c r="B1014" s="117" t="s">
        <v>292</v>
      </c>
      <c r="C1014" s="111"/>
      <c r="D1014" s="146">
        <v>31.455500000000001</v>
      </c>
      <c r="E1014" s="144">
        <v>87.11</v>
      </c>
      <c r="F1014" s="137">
        <f t="shared" si="15"/>
        <v>0</v>
      </c>
      <c r="G1014" s="115">
        <v>696682.29</v>
      </c>
      <c r="H1014" s="113"/>
      <c r="I1014" s="80" t="s">
        <v>397</v>
      </c>
      <c r="J1014" s="113"/>
      <c r="K1014" s="151">
        <v>1.7</v>
      </c>
      <c r="L1014" s="139">
        <v>0.8</v>
      </c>
      <c r="M1014" s="80" t="s">
        <v>1784</v>
      </c>
    </row>
    <row r="1015" spans="1:13" s="74" customFormat="1" ht="15" customHeight="1">
      <c r="A1015" s="76" t="s">
        <v>1420</v>
      </c>
      <c r="B1015" s="117" t="s">
        <v>293</v>
      </c>
      <c r="C1015" s="111"/>
      <c r="D1015" s="146">
        <v>2.1107</v>
      </c>
      <c r="E1015" s="144">
        <v>10.62</v>
      </c>
      <c r="F1015" s="137">
        <f t="shared" si="15"/>
        <v>0</v>
      </c>
      <c r="G1015" s="115">
        <v>61585.26</v>
      </c>
      <c r="H1015" s="113"/>
      <c r="I1015" s="80" t="s">
        <v>397</v>
      </c>
      <c r="J1015" s="113"/>
      <c r="K1015" s="151">
        <v>1.7</v>
      </c>
      <c r="L1015" s="139">
        <v>0.8</v>
      </c>
      <c r="M1015" s="80" t="s">
        <v>1784</v>
      </c>
    </row>
    <row r="1016" spans="1:13" ht="15" customHeight="1">
      <c r="A1016" s="76" t="s">
        <v>1421</v>
      </c>
      <c r="B1016" s="117" t="s">
        <v>293</v>
      </c>
      <c r="C1016" s="111"/>
      <c r="D1016" s="146">
        <v>4.1894</v>
      </c>
      <c r="E1016" s="144">
        <v>18.23</v>
      </c>
      <c r="F1016" s="137">
        <f t="shared" si="15"/>
        <v>0</v>
      </c>
      <c r="G1016" s="115">
        <v>105238.47</v>
      </c>
      <c r="H1016" s="113"/>
      <c r="I1016" s="80" t="s">
        <v>397</v>
      </c>
      <c r="J1016" s="113"/>
      <c r="K1016" s="151">
        <v>1.7</v>
      </c>
      <c r="L1016" s="139">
        <v>0.8</v>
      </c>
      <c r="M1016" s="80" t="s">
        <v>1784</v>
      </c>
    </row>
    <row r="1017" spans="1:13" ht="15" customHeight="1">
      <c r="A1017" s="76" t="s">
        <v>1422</v>
      </c>
      <c r="B1017" s="117" t="s">
        <v>293</v>
      </c>
      <c r="C1017" s="111"/>
      <c r="D1017" s="146">
        <v>7.1969000000000003</v>
      </c>
      <c r="E1017" s="144">
        <v>26.19</v>
      </c>
      <c r="F1017" s="137">
        <f t="shared" si="15"/>
        <v>0</v>
      </c>
      <c r="G1017" s="115">
        <v>170363.99</v>
      </c>
      <c r="H1017" s="113"/>
      <c r="I1017" s="80" t="s">
        <v>397</v>
      </c>
      <c r="J1017" s="113"/>
      <c r="K1017" s="151">
        <v>1.7</v>
      </c>
      <c r="L1017" s="139">
        <v>0.8</v>
      </c>
      <c r="M1017" s="80" t="s">
        <v>1784</v>
      </c>
    </row>
    <row r="1018" spans="1:13" ht="15" customHeight="1">
      <c r="A1018" s="76" t="s">
        <v>1423</v>
      </c>
      <c r="B1018" s="117" t="s">
        <v>293</v>
      </c>
      <c r="C1018" s="111"/>
      <c r="D1018" s="146">
        <v>12.446999999999999</v>
      </c>
      <c r="E1018" s="144">
        <v>46.32</v>
      </c>
      <c r="F1018" s="137">
        <f t="shared" si="15"/>
        <v>0</v>
      </c>
      <c r="G1018" s="115">
        <v>275961.45</v>
      </c>
      <c r="H1018" s="113"/>
      <c r="I1018" s="80" t="s">
        <v>397</v>
      </c>
      <c r="J1018" s="113"/>
      <c r="K1018" s="151">
        <v>1.7</v>
      </c>
      <c r="L1018" s="139">
        <v>0.8</v>
      </c>
      <c r="M1018" s="80" t="s">
        <v>1784</v>
      </c>
    </row>
    <row r="1019" spans="1:13" s="74" customFormat="1" ht="15" customHeight="1">
      <c r="A1019" s="76" t="s">
        <v>1424</v>
      </c>
      <c r="B1019" s="117" t="s">
        <v>294</v>
      </c>
      <c r="C1019" s="111"/>
      <c r="D1019" s="146">
        <v>2.8065000000000002</v>
      </c>
      <c r="E1019" s="144">
        <v>15.68</v>
      </c>
      <c r="F1019" s="137">
        <f t="shared" si="15"/>
        <v>0</v>
      </c>
      <c r="G1019" s="115">
        <v>50091.44</v>
      </c>
      <c r="H1019" s="113"/>
      <c r="I1019" s="80" t="s">
        <v>397</v>
      </c>
      <c r="J1019" s="113"/>
      <c r="K1019" s="151">
        <v>1.7</v>
      </c>
      <c r="L1019" s="139">
        <v>0.8</v>
      </c>
      <c r="M1019" s="80" t="s">
        <v>1784</v>
      </c>
    </row>
    <row r="1020" spans="1:13" ht="15" customHeight="1">
      <c r="A1020" s="76" t="s">
        <v>1425</v>
      </c>
      <c r="B1020" s="117" t="s">
        <v>294</v>
      </c>
      <c r="C1020" s="111"/>
      <c r="D1020" s="146">
        <v>5.0929000000000002</v>
      </c>
      <c r="E1020" s="144">
        <v>25.18</v>
      </c>
      <c r="F1020" s="137">
        <f t="shared" si="15"/>
        <v>0</v>
      </c>
      <c r="G1020" s="115">
        <v>116938.92</v>
      </c>
      <c r="H1020" s="113"/>
      <c r="I1020" s="80" t="s">
        <v>397</v>
      </c>
      <c r="J1020" s="113"/>
      <c r="K1020" s="151">
        <v>1.7</v>
      </c>
      <c r="L1020" s="139">
        <v>0.8</v>
      </c>
      <c r="M1020" s="80" t="s">
        <v>1784</v>
      </c>
    </row>
    <row r="1021" spans="1:13" ht="15" customHeight="1">
      <c r="A1021" s="76" t="s">
        <v>1426</v>
      </c>
      <c r="B1021" s="117" t="s">
        <v>294</v>
      </c>
      <c r="C1021" s="111"/>
      <c r="D1021" s="146">
        <v>6.3875999999999999</v>
      </c>
      <c r="E1021" s="144">
        <v>29.84</v>
      </c>
      <c r="F1021" s="137">
        <f t="shared" si="15"/>
        <v>0</v>
      </c>
      <c r="G1021" s="115">
        <v>144246.81</v>
      </c>
      <c r="H1021" s="113"/>
      <c r="I1021" s="80" t="s">
        <v>397</v>
      </c>
      <c r="J1021" s="113"/>
      <c r="K1021" s="151">
        <v>1.7</v>
      </c>
      <c r="L1021" s="139">
        <v>0.8</v>
      </c>
      <c r="M1021" s="80" t="s">
        <v>1784</v>
      </c>
    </row>
    <row r="1022" spans="1:13" ht="15" customHeight="1">
      <c r="A1022" s="76" t="s">
        <v>1427</v>
      </c>
      <c r="B1022" s="117" t="s">
        <v>294</v>
      </c>
      <c r="C1022" s="111"/>
      <c r="D1022" s="146">
        <v>10.798299999999999</v>
      </c>
      <c r="E1022" s="144">
        <v>29.84</v>
      </c>
      <c r="F1022" s="137">
        <f t="shared" si="15"/>
        <v>0</v>
      </c>
      <c r="G1022" s="115">
        <v>232603.21</v>
      </c>
      <c r="H1022" s="113"/>
      <c r="I1022" s="80" t="s">
        <v>397</v>
      </c>
      <c r="J1022" s="113"/>
      <c r="K1022" s="151">
        <v>1.7</v>
      </c>
      <c r="L1022" s="139">
        <v>0.8</v>
      </c>
      <c r="M1022" s="80" t="s">
        <v>1784</v>
      </c>
    </row>
    <row r="1023" spans="1:13" s="74" customFormat="1" ht="15" customHeight="1">
      <c r="A1023" s="76" t="s">
        <v>1428</v>
      </c>
      <c r="B1023" s="117" t="s">
        <v>295</v>
      </c>
      <c r="C1023" s="111"/>
      <c r="D1023" s="146">
        <v>1.9938</v>
      </c>
      <c r="E1023" s="144">
        <v>12.99</v>
      </c>
      <c r="F1023" s="137">
        <f t="shared" si="15"/>
        <v>0</v>
      </c>
      <c r="G1023" s="115">
        <v>44597.36</v>
      </c>
      <c r="H1023" s="113"/>
      <c r="I1023" s="80" t="s">
        <v>397</v>
      </c>
      <c r="J1023" s="113"/>
      <c r="K1023" s="151">
        <v>1.7</v>
      </c>
      <c r="L1023" s="139">
        <v>0.8</v>
      </c>
      <c r="M1023" s="80" t="s">
        <v>1784</v>
      </c>
    </row>
    <row r="1024" spans="1:13" ht="15" customHeight="1">
      <c r="A1024" s="76" t="s">
        <v>1429</v>
      </c>
      <c r="B1024" s="117" t="s">
        <v>295</v>
      </c>
      <c r="C1024" s="111"/>
      <c r="D1024" s="146">
        <v>3.2185000000000001</v>
      </c>
      <c r="E1024" s="144">
        <v>19.41</v>
      </c>
      <c r="F1024" s="137">
        <f t="shared" si="15"/>
        <v>0</v>
      </c>
      <c r="G1024" s="115">
        <v>71702.759999999995</v>
      </c>
      <c r="H1024" s="113"/>
      <c r="I1024" s="80" t="s">
        <v>397</v>
      </c>
      <c r="J1024" s="113"/>
      <c r="K1024" s="151">
        <v>1.7</v>
      </c>
      <c r="L1024" s="139">
        <v>0.8</v>
      </c>
      <c r="M1024" s="80" t="s">
        <v>1784</v>
      </c>
    </row>
    <row r="1025" spans="1:13" ht="15" customHeight="1">
      <c r="A1025" s="76" t="s">
        <v>1430</v>
      </c>
      <c r="B1025" s="117" t="s">
        <v>295</v>
      </c>
      <c r="C1025" s="111"/>
      <c r="D1025" s="146">
        <v>5.8582999999999998</v>
      </c>
      <c r="E1025" s="144">
        <v>30.78</v>
      </c>
      <c r="F1025" s="137">
        <f t="shared" si="15"/>
        <v>0</v>
      </c>
      <c r="G1025" s="115">
        <v>130130.32</v>
      </c>
      <c r="H1025" s="113"/>
      <c r="I1025" s="80" t="s">
        <v>397</v>
      </c>
      <c r="J1025" s="113"/>
      <c r="K1025" s="151">
        <v>1.7</v>
      </c>
      <c r="L1025" s="139">
        <v>0.8</v>
      </c>
      <c r="M1025" s="80" t="s">
        <v>1784</v>
      </c>
    </row>
    <row r="1026" spans="1:13" ht="15" customHeight="1">
      <c r="A1026" s="76" t="s">
        <v>1431</v>
      </c>
      <c r="B1026" s="117" t="s">
        <v>295</v>
      </c>
      <c r="C1026" s="111"/>
      <c r="D1026" s="146">
        <v>7.9443999999999999</v>
      </c>
      <c r="E1026" s="144">
        <v>30.78</v>
      </c>
      <c r="F1026" s="137">
        <f t="shared" si="15"/>
        <v>0</v>
      </c>
      <c r="G1026" s="115">
        <v>176302.87</v>
      </c>
      <c r="H1026" s="113"/>
      <c r="I1026" s="80" t="s">
        <v>397</v>
      </c>
      <c r="J1026" s="113"/>
      <c r="K1026" s="151">
        <v>1.7</v>
      </c>
      <c r="L1026" s="139">
        <v>0.8</v>
      </c>
      <c r="M1026" s="80" t="s">
        <v>1784</v>
      </c>
    </row>
    <row r="1027" spans="1:13" s="74" customFormat="1" ht="15" customHeight="1">
      <c r="A1027" s="76" t="s">
        <v>1432</v>
      </c>
      <c r="B1027" s="117" t="s">
        <v>296</v>
      </c>
      <c r="C1027" s="111"/>
      <c r="D1027" s="146">
        <v>1.9892000000000001</v>
      </c>
      <c r="E1027" s="144">
        <v>8.89</v>
      </c>
      <c r="F1027" s="137">
        <f t="shared" si="15"/>
        <v>0</v>
      </c>
      <c r="G1027" s="115">
        <v>52829.32</v>
      </c>
      <c r="H1027" s="113"/>
      <c r="I1027" s="80" t="s">
        <v>397</v>
      </c>
      <c r="J1027" s="113"/>
      <c r="K1027" s="151">
        <v>1.7</v>
      </c>
      <c r="L1027" s="139">
        <v>0.8</v>
      </c>
      <c r="M1027" s="80" t="s">
        <v>1784</v>
      </c>
    </row>
    <row r="1028" spans="1:13" ht="15" customHeight="1">
      <c r="A1028" s="76" t="s">
        <v>1433</v>
      </c>
      <c r="B1028" s="117" t="s">
        <v>296</v>
      </c>
      <c r="C1028" s="111"/>
      <c r="D1028" s="146">
        <v>3.1434000000000002</v>
      </c>
      <c r="E1028" s="144">
        <v>15.26</v>
      </c>
      <c r="F1028" s="137">
        <f t="shared" si="15"/>
        <v>0</v>
      </c>
      <c r="G1028" s="115">
        <v>68053.86</v>
      </c>
      <c r="H1028" s="113"/>
      <c r="I1028" s="80" t="s">
        <v>397</v>
      </c>
      <c r="J1028" s="113"/>
      <c r="K1028" s="151">
        <v>1.7</v>
      </c>
      <c r="L1028" s="139">
        <v>0.8</v>
      </c>
      <c r="M1028" s="80" t="s">
        <v>1784</v>
      </c>
    </row>
    <row r="1029" spans="1:13" ht="15" customHeight="1">
      <c r="A1029" s="76" t="s">
        <v>1434</v>
      </c>
      <c r="B1029" s="117" t="s">
        <v>296</v>
      </c>
      <c r="C1029" s="111"/>
      <c r="D1029" s="146">
        <v>5.4664000000000001</v>
      </c>
      <c r="E1029" s="144">
        <v>23.08</v>
      </c>
      <c r="F1029" s="137">
        <f t="shared" si="15"/>
        <v>0</v>
      </c>
      <c r="G1029" s="115">
        <v>121721.22</v>
      </c>
      <c r="H1029" s="113"/>
      <c r="I1029" s="80" t="s">
        <v>397</v>
      </c>
      <c r="J1029" s="113"/>
      <c r="K1029" s="151">
        <v>1.7</v>
      </c>
      <c r="L1029" s="139">
        <v>0.8</v>
      </c>
      <c r="M1029" s="80" t="s">
        <v>1784</v>
      </c>
    </row>
    <row r="1030" spans="1:13" ht="15" customHeight="1">
      <c r="A1030" s="76" t="s">
        <v>1435</v>
      </c>
      <c r="B1030" s="117" t="s">
        <v>296</v>
      </c>
      <c r="C1030" s="111"/>
      <c r="D1030" s="146">
        <v>6.0136000000000003</v>
      </c>
      <c r="E1030" s="144">
        <v>39.799999999999997</v>
      </c>
      <c r="F1030" s="137">
        <f t="shared" si="15"/>
        <v>0</v>
      </c>
      <c r="G1030" s="115">
        <v>133567.91</v>
      </c>
      <c r="H1030" s="113"/>
      <c r="I1030" s="80" t="s">
        <v>397</v>
      </c>
      <c r="J1030" s="113"/>
      <c r="K1030" s="151">
        <v>1.7</v>
      </c>
      <c r="L1030" s="139">
        <v>0.8</v>
      </c>
      <c r="M1030" s="80" t="s">
        <v>1784</v>
      </c>
    </row>
    <row r="1031" spans="1:13" s="74" customFormat="1" ht="15" customHeight="1">
      <c r="A1031" s="76" t="s">
        <v>1436</v>
      </c>
      <c r="B1031" s="117" t="s">
        <v>297</v>
      </c>
      <c r="C1031" s="111"/>
      <c r="D1031" s="146">
        <v>0.84519999999999995</v>
      </c>
      <c r="E1031" s="144">
        <v>3.92</v>
      </c>
      <c r="F1031" s="137">
        <f t="shared" ref="F1031:F1094" si="16">IF(I1031="Mental Health and Substance Abuse",ROUND(E1031,0),0)</f>
        <v>0</v>
      </c>
      <c r="G1031" s="115">
        <v>31965.94</v>
      </c>
      <c r="H1031" s="113"/>
      <c r="I1031" s="80" t="s">
        <v>397</v>
      </c>
      <c r="J1031" s="113"/>
      <c r="K1031" s="151">
        <v>1.7</v>
      </c>
      <c r="L1031" s="139">
        <v>0.8</v>
      </c>
      <c r="M1031" s="80" t="s">
        <v>1784</v>
      </c>
    </row>
    <row r="1032" spans="1:13" ht="15" customHeight="1">
      <c r="A1032" s="76" t="s">
        <v>1437</v>
      </c>
      <c r="B1032" s="117" t="s">
        <v>297</v>
      </c>
      <c r="C1032" s="111"/>
      <c r="D1032" s="146">
        <v>2.948</v>
      </c>
      <c r="E1032" s="144">
        <v>12.06</v>
      </c>
      <c r="F1032" s="137">
        <f t="shared" si="16"/>
        <v>0</v>
      </c>
      <c r="G1032" s="115">
        <v>87137.94</v>
      </c>
      <c r="H1032" s="113"/>
      <c r="I1032" s="80" t="s">
        <v>397</v>
      </c>
      <c r="J1032" s="113"/>
      <c r="K1032" s="151">
        <v>1.7</v>
      </c>
      <c r="L1032" s="139">
        <v>0.8</v>
      </c>
      <c r="M1032" s="80" t="s">
        <v>1784</v>
      </c>
    </row>
    <row r="1033" spans="1:13" ht="15" customHeight="1">
      <c r="A1033" s="76" t="s">
        <v>1438</v>
      </c>
      <c r="B1033" s="117" t="s">
        <v>297</v>
      </c>
      <c r="C1033" s="111"/>
      <c r="D1033" s="146">
        <v>6.3612000000000002</v>
      </c>
      <c r="E1033" s="144">
        <v>23.01</v>
      </c>
      <c r="F1033" s="137">
        <f t="shared" si="16"/>
        <v>0</v>
      </c>
      <c r="G1033" s="115">
        <v>145701.17000000001</v>
      </c>
      <c r="H1033" s="113"/>
      <c r="I1033" s="80" t="s">
        <v>397</v>
      </c>
      <c r="J1033" s="113"/>
      <c r="K1033" s="151">
        <v>1.7</v>
      </c>
      <c r="L1033" s="139">
        <v>0.8</v>
      </c>
      <c r="M1033" s="80" t="s">
        <v>1784</v>
      </c>
    </row>
    <row r="1034" spans="1:13" ht="15" customHeight="1">
      <c r="A1034" s="76" t="s">
        <v>1439</v>
      </c>
      <c r="B1034" s="117" t="s">
        <v>297</v>
      </c>
      <c r="C1034" s="111"/>
      <c r="D1034" s="146">
        <v>8.5220000000000002</v>
      </c>
      <c r="E1034" s="144">
        <v>27.86</v>
      </c>
      <c r="F1034" s="137">
        <f t="shared" si="16"/>
        <v>0</v>
      </c>
      <c r="G1034" s="115">
        <v>189087.84</v>
      </c>
      <c r="H1034" s="113"/>
      <c r="I1034" s="80" t="s">
        <v>397</v>
      </c>
      <c r="J1034" s="113"/>
      <c r="K1034" s="151">
        <v>1.7</v>
      </c>
      <c r="L1034" s="139">
        <v>0.8</v>
      </c>
      <c r="M1034" s="80" t="s">
        <v>1784</v>
      </c>
    </row>
    <row r="1035" spans="1:13" s="74" customFormat="1" ht="15" customHeight="1">
      <c r="A1035" s="76" t="s">
        <v>1440</v>
      </c>
      <c r="B1035" s="117" t="s">
        <v>298</v>
      </c>
      <c r="C1035" s="111"/>
      <c r="D1035" s="146">
        <v>2.2532000000000001</v>
      </c>
      <c r="E1035" s="144">
        <v>11.67</v>
      </c>
      <c r="F1035" s="137">
        <f t="shared" si="16"/>
        <v>0</v>
      </c>
      <c r="G1035" s="115">
        <v>46352.38</v>
      </c>
      <c r="H1035" s="113"/>
      <c r="I1035" s="80" t="s">
        <v>397</v>
      </c>
      <c r="J1035" s="113"/>
      <c r="K1035" s="151">
        <v>1.7</v>
      </c>
      <c r="L1035" s="139">
        <v>0.8</v>
      </c>
      <c r="M1035" s="80" t="s">
        <v>1784</v>
      </c>
    </row>
    <row r="1036" spans="1:13" ht="15" customHeight="1">
      <c r="A1036" s="76" t="s">
        <v>1441</v>
      </c>
      <c r="B1036" s="117" t="s">
        <v>298</v>
      </c>
      <c r="C1036" s="111"/>
      <c r="D1036" s="146">
        <v>3.0386000000000002</v>
      </c>
      <c r="E1036" s="144">
        <v>15.58</v>
      </c>
      <c r="F1036" s="137">
        <f t="shared" si="16"/>
        <v>0</v>
      </c>
      <c r="G1036" s="115">
        <v>69521.48</v>
      </c>
      <c r="H1036" s="113"/>
      <c r="I1036" s="80" t="s">
        <v>397</v>
      </c>
      <c r="J1036" s="113"/>
      <c r="K1036" s="151">
        <v>1.7</v>
      </c>
      <c r="L1036" s="139">
        <v>0.8</v>
      </c>
      <c r="M1036" s="80" t="s">
        <v>1784</v>
      </c>
    </row>
    <row r="1037" spans="1:13" ht="15" customHeight="1">
      <c r="A1037" s="76" t="s">
        <v>1442</v>
      </c>
      <c r="B1037" s="117" t="s">
        <v>298</v>
      </c>
      <c r="C1037" s="111"/>
      <c r="D1037" s="146">
        <v>5.4890999999999996</v>
      </c>
      <c r="E1037" s="144">
        <v>24.8</v>
      </c>
      <c r="F1037" s="137">
        <f t="shared" si="16"/>
        <v>0</v>
      </c>
      <c r="G1037" s="115">
        <v>116491.54</v>
      </c>
      <c r="H1037" s="113"/>
      <c r="I1037" s="80" t="s">
        <v>397</v>
      </c>
      <c r="J1037" s="113"/>
      <c r="K1037" s="151">
        <v>1.7</v>
      </c>
      <c r="L1037" s="139">
        <v>0.8</v>
      </c>
      <c r="M1037" s="80" t="s">
        <v>1784</v>
      </c>
    </row>
    <row r="1038" spans="1:13" ht="15" customHeight="1">
      <c r="A1038" s="76" t="s">
        <v>1443</v>
      </c>
      <c r="B1038" s="117" t="s">
        <v>298</v>
      </c>
      <c r="C1038" s="111"/>
      <c r="D1038" s="146">
        <v>5.4890999999999996</v>
      </c>
      <c r="E1038" s="144">
        <v>24.8</v>
      </c>
      <c r="F1038" s="137">
        <f t="shared" si="16"/>
        <v>0</v>
      </c>
      <c r="G1038" s="115">
        <v>118379.49</v>
      </c>
      <c r="H1038" s="113"/>
      <c r="I1038" s="80" t="s">
        <v>397</v>
      </c>
      <c r="J1038" s="113"/>
      <c r="K1038" s="151">
        <v>1.7</v>
      </c>
      <c r="L1038" s="139">
        <v>0.8</v>
      </c>
      <c r="M1038" s="80" t="s">
        <v>1784</v>
      </c>
    </row>
    <row r="1039" spans="1:13" s="74" customFormat="1" ht="15" customHeight="1">
      <c r="A1039" s="76" t="s">
        <v>1444</v>
      </c>
      <c r="B1039" s="117" t="s">
        <v>299</v>
      </c>
      <c r="C1039" s="111"/>
      <c r="D1039" s="146">
        <v>1.0361</v>
      </c>
      <c r="E1039" s="144">
        <v>7.23</v>
      </c>
      <c r="F1039" s="137">
        <f t="shared" si="16"/>
        <v>0</v>
      </c>
      <c r="G1039" s="115">
        <v>30000</v>
      </c>
      <c r="H1039" s="113"/>
      <c r="I1039" s="80" t="s">
        <v>397</v>
      </c>
      <c r="J1039" s="113"/>
      <c r="K1039" s="151">
        <v>1.7</v>
      </c>
      <c r="L1039" s="139">
        <v>0.8</v>
      </c>
      <c r="M1039" s="80" t="s">
        <v>1784</v>
      </c>
    </row>
    <row r="1040" spans="1:13" ht="15" customHeight="1">
      <c r="A1040" s="76" t="s">
        <v>1445</v>
      </c>
      <c r="B1040" s="117" t="s">
        <v>299</v>
      </c>
      <c r="C1040" s="111"/>
      <c r="D1040" s="146">
        <v>1.9260999999999999</v>
      </c>
      <c r="E1040" s="144">
        <v>11.51</v>
      </c>
      <c r="F1040" s="137">
        <f t="shared" si="16"/>
        <v>0</v>
      </c>
      <c r="G1040" s="115">
        <v>43099.15</v>
      </c>
      <c r="H1040" s="113"/>
      <c r="I1040" s="80" t="s">
        <v>397</v>
      </c>
      <c r="J1040" s="113"/>
      <c r="K1040" s="151">
        <v>1.7</v>
      </c>
      <c r="L1040" s="139">
        <v>0.8</v>
      </c>
      <c r="M1040" s="80" t="s">
        <v>1784</v>
      </c>
    </row>
    <row r="1041" spans="1:13" ht="15" customHeight="1">
      <c r="A1041" s="76" t="s">
        <v>1446</v>
      </c>
      <c r="B1041" s="117" t="s">
        <v>299</v>
      </c>
      <c r="C1041" s="111"/>
      <c r="D1041" s="146">
        <v>3.8769999999999998</v>
      </c>
      <c r="E1041" s="144">
        <v>19.86</v>
      </c>
      <c r="F1041" s="137">
        <f t="shared" si="16"/>
        <v>0</v>
      </c>
      <c r="G1041" s="115">
        <v>86278.13</v>
      </c>
      <c r="H1041" s="113"/>
      <c r="I1041" s="80" t="s">
        <v>397</v>
      </c>
      <c r="J1041" s="113"/>
      <c r="K1041" s="151">
        <v>1.7</v>
      </c>
      <c r="L1041" s="139">
        <v>0.8</v>
      </c>
      <c r="M1041" s="80" t="s">
        <v>1784</v>
      </c>
    </row>
    <row r="1042" spans="1:13" ht="15" customHeight="1">
      <c r="A1042" s="76" t="s">
        <v>1447</v>
      </c>
      <c r="B1042" s="117" t="s">
        <v>299</v>
      </c>
      <c r="C1042" s="111"/>
      <c r="D1042" s="146">
        <v>5.1208</v>
      </c>
      <c r="E1042" s="144">
        <v>28.71</v>
      </c>
      <c r="F1042" s="137">
        <f t="shared" si="16"/>
        <v>0</v>
      </c>
      <c r="G1042" s="115">
        <v>113807.5</v>
      </c>
      <c r="H1042" s="113"/>
      <c r="I1042" s="80" t="s">
        <v>397</v>
      </c>
      <c r="J1042" s="113"/>
      <c r="K1042" s="151">
        <v>1.7</v>
      </c>
      <c r="L1042" s="139">
        <v>0.8</v>
      </c>
      <c r="M1042" s="80" t="s">
        <v>1784</v>
      </c>
    </row>
    <row r="1043" spans="1:13" s="74" customFormat="1" ht="15" customHeight="1">
      <c r="A1043" s="76" t="s">
        <v>1448</v>
      </c>
      <c r="B1043" s="117" t="s">
        <v>300</v>
      </c>
      <c r="C1043" s="111"/>
      <c r="D1043" s="146">
        <v>1.8394999999999999</v>
      </c>
      <c r="E1043" s="144">
        <v>8</v>
      </c>
      <c r="F1043" s="137">
        <f t="shared" si="16"/>
        <v>0</v>
      </c>
      <c r="G1043" s="115">
        <v>48821.13</v>
      </c>
      <c r="H1043" s="113"/>
      <c r="I1043" s="80" t="s">
        <v>397</v>
      </c>
      <c r="J1043" s="113"/>
      <c r="K1043" s="151">
        <v>1.7</v>
      </c>
      <c r="L1043" s="139">
        <v>0.8</v>
      </c>
      <c r="M1043" s="80" t="s">
        <v>1784</v>
      </c>
    </row>
    <row r="1044" spans="1:13" ht="15" customHeight="1">
      <c r="A1044" s="76" t="s">
        <v>1449</v>
      </c>
      <c r="B1044" s="117" t="s">
        <v>300</v>
      </c>
      <c r="C1044" s="111"/>
      <c r="D1044" s="146">
        <v>2.6808999999999998</v>
      </c>
      <c r="E1044" s="144">
        <v>13.32</v>
      </c>
      <c r="F1044" s="137">
        <f t="shared" si="16"/>
        <v>0</v>
      </c>
      <c r="G1044" s="115">
        <v>67669.81</v>
      </c>
      <c r="H1044" s="113"/>
      <c r="I1044" s="80" t="s">
        <v>397</v>
      </c>
      <c r="J1044" s="113"/>
      <c r="K1044" s="151">
        <v>1.7</v>
      </c>
      <c r="L1044" s="139">
        <v>0.8</v>
      </c>
      <c r="M1044" s="80" t="s">
        <v>1784</v>
      </c>
    </row>
    <row r="1045" spans="1:13" ht="15" customHeight="1">
      <c r="A1045" s="76" t="s">
        <v>1450</v>
      </c>
      <c r="B1045" s="117" t="s">
        <v>300</v>
      </c>
      <c r="C1045" s="111"/>
      <c r="D1045" s="146">
        <v>3.4258999999999999</v>
      </c>
      <c r="E1045" s="144">
        <v>13.32</v>
      </c>
      <c r="F1045" s="137">
        <f t="shared" si="16"/>
        <v>0</v>
      </c>
      <c r="G1045" s="115">
        <v>71582.149999999994</v>
      </c>
      <c r="H1045" s="113"/>
      <c r="I1045" s="80" t="s">
        <v>397</v>
      </c>
      <c r="J1045" s="113"/>
      <c r="K1045" s="151">
        <v>1.7</v>
      </c>
      <c r="L1045" s="139">
        <v>0.8</v>
      </c>
      <c r="M1045" s="80" t="s">
        <v>1784</v>
      </c>
    </row>
    <row r="1046" spans="1:13" ht="15" customHeight="1">
      <c r="A1046" s="76" t="s">
        <v>1451</v>
      </c>
      <c r="B1046" s="117" t="s">
        <v>300</v>
      </c>
      <c r="C1046" s="111"/>
      <c r="D1046" s="146">
        <v>4.8643000000000001</v>
      </c>
      <c r="E1046" s="144">
        <v>19.420000000000002</v>
      </c>
      <c r="F1046" s="137">
        <f t="shared" si="16"/>
        <v>0</v>
      </c>
      <c r="G1046" s="115">
        <v>108129.74</v>
      </c>
      <c r="H1046" s="113"/>
      <c r="I1046" s="80" t="s">
        <v>397</v>
      </c>
      <c r="J1046" s="113"/>
      <c r="K1046" s="151">
        <v>1.7</v>
      </c>
      <c r="L1046" s="139">
        <v>0.8</v>
      </c>
      <c r="M1046" s="80" t="s">
        <v>1784</v>
      </c>
    </row>
    <row r="1047" spans="1:13" s="74" customFormat="1" ht="15" customHeight="1">
      <c r="A1047" s="76" t="s">
        <v>1452</v>
      </c>
      <c r="B1047" s="117" t="s">
        <v>301</v>
      </c>
      <c r="C1047" s="111"/>
      <c r="D1047" s="146">
        <v>0.28000000000000003</v>
      </c>
      <c r="E1047" s="144">
        <v>2.2000000000000002</v>
      </c>
      <c r="F1047" s="137">
        <f t="shared" si="16"/>
        <v>0</v>
      </c>
      <c r="G1047" s="115">
        <v>30000</v>
      </c>
      <c r="H1047" s="113"/>
      <c r="I1047" s="80" t="s">
        <v>397</v>
      </c>
      <c r="J1047" s="113"/>
      <c r="K1047" s="151">
        <v>1.7</v>
      </c>
      <c r="L1047" s="139">
        <v>0.8</v>
      </c>
      <c r="M1047" s="80" t="s">
        <v>1784</v>
      </c>
    </row>
    <row r="1048" spans="1:13" ht="15" customHeight="1">
      <c r="A1048" s="76" t="s">
        <v>1453</v>
      </c>
      <c r="B1048" s="117" t="s">
        <v>301</v>
      </c>
      <c r="C1048" s="111"/>
      <c r="D1048" s="146">
        <v>0.4844</v>
      </c>
      <c r="E1048" s="144">
        <v>3.03</v>
      </c>
      <c r="F1048" s="137">
        <f t="shared" si="16"/>
        <v>0</v>
      </c>
      <c r="G1048" s="115">
        <v>30000</v>
      </c>
      <c r="H1048" s="113"/>
      <c r="I1048" s="80" t="s">
        <v>397</v>
      </c>
      <c r="J1048" s="113"/>
      <c r="K1048" s="151">
        <v>1.7</v>
      </c>
      <c r="L1048" s="139">
        <v>0.8</v>
      </c>
      <c r="M1048" s="80" t="s">
        <v>1784</v>
      </c>
    </row>
    <row r="1049" spans="1:13" ht="15" customHeight="1">
      <c r="A1049" s="76" t="s">
        <v>1454</v>
      </c>
      <c r="B1049" s="117" t="s">
        <v>301</v>
      </c>
      <c r="C1049" s="111"/>
      <c r="D1049" s="146">
        <v>1.29</v>
      </c>
      <c r="E1049" s="144">
        <v>6.42</v>
      </c>
      <c r="F1049" s="137">
        <f t="shared" si="16"/>
        <v>0</v>
      </c>
      <c r="G1049" s="115">
        <v>38789.65</v>
      </c>
      <c r="H1049" s="113"/>
      <c r="I1049" s="80" t="s">
        <v>397</v>
      </c>
      <c r="J1049" s="113"/>
      <c r="K1049" s="151">
        <v>1.7</v>
      </c>
      <c r="L1049" s="139">
        <v>0.8</v>
      </c>
      <c r="M1049" s="80" t="s">
        <v>1784</v>
      </c>
    </row>
    <row r="1050" spans="1:13" ht="15" customHeight="1">
      <c r="A1050" s="76" t="s">
        <v>1455</v>
      </c>
      <c r="B1050" s="117" t="s">
        <v>301</v>
      </c>
      <c r="C1050" s="111"/>
      <c r="D1050" s="146">
        <v>2.6360000000000001</v>
      </c>
      <c r="E1050" s="144">
        <v>10.77</v>
      </c>
      <c r="F1050" s="137">
        <f t="shared" si="16"/>
        <v>0</v>
      </c>
      <c r="G1050" s="115">
        <v>58811.79</v>
      </c>
      <c r="H1050" s="113"/>
      <c r="I1050" s="80" t="s">
        <v>397</v>
      </c>
      <c r="J1050" s="113"/>
      <c r="K1050" s="151">
        <v>1.7</v>
      </c>
      <c r="L1050" s="139">
        <v>0.8</v>
      </c>
      <c r="M1050" s="80" t="s">
        <v>1784</v>
      </c>
    </row>
    <row r="1051" spans="1:13" s="74" customFormat="1" ht="15" customHeight="1">
      <c r="A1051" s="76" t="s">
        <v>1456</v>
      </c>
      <c r="B1051" s="117" t="s">
        <v>302</v>
      </c>
      <c r="C1051" s="111"/>
      <c r="D1051" s="146">
        <v>2.7743000000000002</v>
      </c>
      <c r="E1051" s="144">
        <v>4.05</v>
      </c>
      <c r="F1051" s="137">
        <f t="shared" si="16"/>
        <v>0</v>
      </c>
      <c r="G1051" s="115">
        <v>61871.25</v>
      </c>
      <c r="H1051" s="113"/>
      <c r="I1051" s="80" t="s">
        <v>397</v>
      </c>
      <c r="J1051" s="113"/>
      <c r="K1051" s="151">
        <v>1.7</v>
      </c>
      <c r="L1051" s="139">
        <v>0.8</v>
      </c>
      <c r="M1051" s="80" t="s">
        <v>1784</v>
      </c>
    </row>
    <row r="1052" spans="1:13" ht="15" customHeight="1">
      <c r="A1052" s="76" t="s">
        <v>1457</v>
      </c>
      <c r="B1052" s="117" t="s">
        <v>302</v>
      </c>
      <c r="C1052" s="111"/>
      <c r="D1052" s="146">
        <v>4.4733999999999998</v>
      </c>
      <c r="E1052" s="144">
        <v>4.59</v>
      </c>
      <c r="F1052" s="137">
        <f t="shared" si="16"/>
        <v>0</v>
      </c>
      <c r="G1052" s="115">
        <v>91804.52</v>
      </c>
      <c r="H1052" s="113"/>
      <c r="I1052" s="80" t="s">
        <v>397</v>
      </c>
      <c r="J1052" s="113"/>
      <c r="K1052" s="151">
        <v>1.7</v>
      </c>
      <c r="L1052" s="139">
        <v>0.8</v>
      </c>
      <c r="M1052" s="80" t="s">
        <v>1784</v>
      </c>
    </row>
    <row r="1053" spans="1:13" ht="15" customHeight="1">
      <c r="A1053" s="76" t="s">
        <v>1458</v>
      </c>
      <c r="B1053" s="117" t="s">
        <v>302</v>
      </c>
      <c r="C1053" s="111"/>
      <c r="D1053" s="146">
        <v>8.1963000000000008</v>
      </c>
      <c r="E1053" s="144">
        <v>10.25</v>
      </c>
      <c r="F1053" s="137">
        <f t="shared" si="16"/>
        <v>0</v>
      </c>
      <c r="G1053" s="115">
        <v>206685.83</v>
      </c>
      <c r="H1053" s="113"/>
      <c r="I1053" s="80" t="s">
        <v>397</v>
      </c>
      <c r="J1053" s="113"/>
      <c r="K1053" s="151">
        <v>1.7</v>
      </c>
      <c r="L1053" s="139">
        <v>0.8</v>
      </c>
      <c r="M1053" s="80" t="s">
        <v>1784</v>
      </c>
    </row>
    <row r="1054" spans="1:13" ht="15" customHeight="1">
      <c r="A1054" s="76" t="s">
        <v>1459</v>
      </c>
      <c r="B1054" s="117" t="s">
        <v>302</v>
      </c>
      <c r="C1054" s="111"/>
      <c r="D1054" s="146">
        <v>20.353899999999999</v>
      </c>
      <c r="E1054" s="144">
        <v>24.33</v>
      </c>
      <c r="F1054" s="137">
        <f t="shared" si="16"/>
        <v>0</v>
      </c>
      <c r="G1054" s="115">
        <v>672040.55</v>
      </c>
      <c r="H1054" s="113"/>
      <c r="I1054" s="80" t="s">
        <v>397</v>
      </c>
      <c r="J1054" s="113"/>
      <c r="K1054" s="151">
        <v>1.7</v>
      </c>
      <c r="L1054" s="139">
        <v>0.8</v>
      </c>
      <c r="M1054" s="80" t="s">
        <v>1784</v>
      </c>
    </row>
    <row r="1055" spans="1:13" s="74" customFormat="1" ht="15" customHeight="1">
      <c r="A1055" s="76" t="s">
        <v>1460</v>
      </c>
      <c r="B1055" s="117" t="s">
        <v>303</v>
      </c>
      <c r="C1055" s="111"/>
      <c r="D1055" s="146">
        <v>2.0417999999999998</v>
      </c>
      <c r="E1055" s="144">
        <v>2.02</v>
      </c>
      <c r="F1055" s="137">
        <f t="shared" si="16"/>
        <v>0</v>
      </c>
      <c r="G1055" s="115">
        <v>72934.44</v>
      </c>
      <c r="H1055" s="113"/>
      <c r="I1055" s="80" t="s">
        <v>397</v>
      </c>
      <c r="J1055" s="113"/>
      <c r="K1055" s="151">
        <v>1.7</v>
      </c>
      <c r="L1055" s="139">
        <v>0.8</v>
      </c>
      <c r="M1055" s="80" t="s">
        <v>1784</v>
      </c>
    </row>
    <row r="1056" spans="1:13" ht="15" customHeight="1">
      <c r="A1056" s="76" t="s">
        <v>1461</v>
      </c>
      <c r="B1056" s="117" t="s">
        <v>303</v>
      </c>
      <c r="C1056" s="111"/>
      <c r="D1056" s="146">
        <v>2.4016999999999999</v>
      </c>
      <c r="E1056" s="144">
        <v>3.53</v>
      </c>
      <c r="F1056" s="137">
        <f t="shared" si="16"/>
        <v>0</v>
      </c>
      <c r="G1056" s="115">
        <v>74672.100000000006</v>
      </c>
      <c r="H1056" s="113"/>
      <c r="I1056" s="80" t="s">
        <v>397</v>
      </c>
      <c r="J1056" s="113"/>
      <c r="K1056" s="151">
        <v>1.7</v>
      </c>
      <c r="L1056" s="139">
        <v>0.8</v>
      </c>
      <c r="M1056" s="80" t="s">
        <v>1784</v>
      </c>
    </row>
    <row r="1057" spans="1:13" ht="15" customHeight="1">
      <c r="A1057" s="76" t="s">
        <v>1462</v>
      </c>
      <c r="B1057" s="117" t="s">
        <v>303</v>
      </c>
      <c r="C1057" s="111"/>
      <c r="D1057" s="146">
        <v>5.9652000000000003</v>
      </c>
      <c r="E1057" s="144">
        <v>10.11</v>
      </c>
      <c r="F1057" s="137">
        <f t="shared" si="16"/>
        <v>0</v>
      </c>
      <c r="G1057" s="115">
        <v>190350.88</v>
      </c>
      <c r="H1057" s="113"/>
      <c r="I1057" s="80" t="s">
        <v>397</v>
      </c>
      <c r="J1057" s="113"/>
      <c r="K1057" s="151">
        <v>1.7</v>
      </c>
      <c r="L1057" s="139">
        <v>0.8</v>
      </c>
      <c r="M1057" s="80" t="s">
        <v>1784</v>
      </c>
    </row>
    <row r="1058" spans="1:13" ht="15" customHeight="1">
      <c r="A1058" s="76" t="s">
        <v>1463</v>
      </c>
      <c r="B1058" s="117" t="s">
        <v>303</v>
      </c>
      <c r="C1058" s="111"/>
      <c r="D1058" s="146">
        <v>25.143899999999999</v>
      </c>
      <c r="E1058" s="144">
        <v>41.89</v>
      </c>
      <c r="F1058" s="137">
        <f t="shared" si="16"/>
        <v>0</v>
      </c>
      <c r="G1058" s="115">
        <v>742773.78</v>
      </c>
      <c r="H1058" s="113"/>
      <c r="I1058" s="80" t="s">
        <v>397</v>
      </c>
      <c r="J1058" s="113"/>
      <c r="K1058" s="151">
        <v>1.7</v>
      </c>
      <c r="L1058" s="139">
        <v>0.8</v>
      </c>
      <c r="M1058" s="80" t="s">
        <v>1784</v>
      </c>
    </row>
    <row r="1059" spans="1:13" s="74" customFormat="1" ht="15" customHeight="1">
      <c r="A1059" s="76" t="s">
        <v>1464</v>
      </c>
      <c r="B1059" s="117" t="s">
        <v>304</v>
      </c>
      <c r="C1059" s="111"/>
      <c r="D1059" s="146">
        <v>0.38340000000000002</v>
      </c>
      <c r="E1059" s="144">
        <v>2.41</v>
      </c>
      <c r="F1059" s="137">
        <f t="shared" si="16"/>
        <v>0</v>
      </c>
      <c r="G1059" s="115">
        <v>30000</v>
      </c>
      <c r="H1059" s="113"/>
      <c r="I1059" s="80" t="s">
        <v>397</v>
      </c>
      <c r="J1059" s="113"/>
      <c r="K1059" s="151">
        <v>1.7</v>
      </c>
      <c r="L1059" s="139">
        <v>0.8</v>
      </c>
      <c r="M1059" s="80" t="s">
        <v>1784</v>
      </c>
    </row>
    <row r="1060" spans="1:13" ht="15" customHeight="1">
      <c r="A1060" s="76" t="s">
        <v>1465</v>
      </c>
      <c r="B1060" s="117" t="s">
        <v>304</v>
      </c>
      <c r="C1060" s="111"/>
      <c r="D1060" s="146">
        <v>1.5384</v>
      </c>
      <c r="E1060" s="144">
        <v>5.2</v>
      </c>
      <c r="F1060" s="137">
        <f t="shared" si="16"/>
        <v>0</v>
      </c>
      <c r="G1060" s="115">
        <v>58414.21</v>
      </c>
      <c r="H1060" s="113"/>
      <c r="I1060" s="80" t="s">
        <v>397</v>
      </c>
      <c r="J1060" s="113"/>
      <c r="K1060" s="151">
        <v>1.7</v>
      </c>
      <c r="L1060" s="139">
        <v>0.8</v>
      </c>
      <c r="M1060" s="80" t="s">
        <v>1784</v>
      </c>
    </row>
    <row r="1061" spans="1:13" ht="15" customHeight="1">
      <c r="A1061" s="76" t="s">
        <v>1466</v>
      </c>
      <c r="B1061" s="117" t="s">
        <v>304</v>
      </c>
      <c r="C1061" s="111"/>
      <c r="D1061" s="146">
        <v>5.48</v>
      </c>
      <c r="E1061" s="144">
        <v>14.73</v>
      </c>
      <c r="F1061" s="137">
        <f t="shared" si="16"/>
        <v>0</v>
      </c>
      <c r="G1061" s="115">
        <v>170760.98</v>
      </c>
      <c r="H1061" s="113"/>
      <c r="I1061" s="80" t="s">
        <v>397</v>
      </c>
      <c r="J1061" s="113"/>
      <c r="K1061" s="151">
        <v>1.7</v>
      </c>
      <c r="L1061" s="139">
        <v>0.8</v>
      </c>
      <c r="M1061" s="80" t="s">
        <v>1784</v>
      </c>
    </row>
    <row r="1062" spans="1:13" ht="15" customHeight="1">
      <c r="A1062" s="76" t="s">
        <v>1467</v>
      </c>
      <c r="B1062" s="117" t="s">
        <v>304</v>
      </c>
      <c r="C1062" s="111"/>
      <c r="D1062" s="146">
        <v>12.8286</v>
      </c>
      <c r="E1062" s="144">
        <v>24.44</v>
      </c>
      <c r="F1062" s="137">
        <f t="shared" si="16"/>
        <v>0</v>
      </c>
      <c r="G1062" s="115">
        <v>486268.83</v>
      </c>
      <c r="H1062" s="113"/>
      <c r="I1062" s="80" t="s">
        <v>397</v>
      </c>
      <c r="J1062" s="113"/>
      <c r="K1062" s="151">
        <v>1.7</v>
      </c>
      <c r="L1062" s="139">
        <v>0.8</v>
      </c>
      <c r="M1062" s="80" t="s">
        <v>1784</v>
      </c>
    </row>
    <row r="1063" spans="1:13" s="74" customFormat="1" ht="15" customHeight="1">
      <c r="A1063" s="76" t="s">
        <v>1468</v>
      </c>
      <c r="B1063" s="117" t="s">
        <v>305</v>
      </c>
      <c r="C1063" s="111"/>
      <c r="D1063" s="146">
        <v>1.0142</v>
      </c>
      <c r="E1063" s="144">
        <v>4.47</v>
      </c>
      <c r="F1063" s="137">
        <f t="shared" si="16"/>
        <v>0</v>
      </c>
      <c r="G1063" s="115">
        <v>30000</v>
      </c>
      <c r="H1063" s="113"/>
      <c r="I1063" s="80" t="s">
        <v>397</v>
      </c>
      <c r="J1063" s="113"/>
      <c r="K1063" s="151">
        <v>1.7</v>
      </c>
      <c r="L1063" s="139">
        <v>0.8</v>
      </c>
      <c r="M1063" s="80" t="s">
        <v>1784</v>
      </c>
    </row>
    <row r="1064" spans="1:13" ht="15" customHeight="1">
      <c r="A1064" s="76" t="s">
        <v>1469</v>
      </c>
      <c r="B1064" s="117" t="s">
        <v>305</v>
      </c>
      <c r="C1064" s="111"/>
      <c r="D1064" s="146">
        <v>1.7867</v>
      </c>
      <c r="E1064" s="144">
        <v>7.6</v>
      </c>
      <c r="F1064" s="137">
        <f t="shared" si="16"/>
        <v>0</v>
      </c>
      <c r="G1064" s="115">
        <v>49243.44</v>
      </c>
      <c r="H1064" s="113"/>
      <c r="I1064" s="80" t="s">
        <v>397</v>
      </c>
      <c r="J1064" s="113"/>
      <c r="K1064" s="151">
        <v>1.7</v>
      </c>
      <c r="L1064" s="139">
        <v>0.8</v>
      </c>
      <c r="M1064" s="80" t="s">
        <v>1784</v>
      </c>
    </row>
    <row r="1065" spans="1:13" ht="15" customHeight="1">
      <c r="A1065" s="76" t="s">
        <v>1470</v>
      </c>
      <c r="B1065" s="117" t="s">
        <v>305</v>
      </c>
      <c r="C1065" s="111"/>
      <c r="D1065" s="146">
        <v>3.5019999999999998</v>
      </c>
      <c r="E1065" s="144">
        <v>14.56</v>
      </c>
      <c r="F1065" s="137">
        <f t="shared" si="16"/>
        <v>0</v>
      </c>
      <c r="G1065" s="115">
        <v>82532.2</v>
      </c>
      <c r="H1065" s="113"/>
      <c r="I1065" s="80" t="s">
        <v>397</v>
      </c>
      <c r="J1065" s="113"/>
      <c r="K1065" s="151">
        <v>1.7</v>
      </c>
      <c r="L1065" s="139">
        <v>0.8</v>
      </c>
      <c r="M1065" s="80" t="s">
        <v>1784</v>
      </c>
    </row>
    <row r="1066" spans="1:13" ht="15" customHeight="1">
      <c r="A1066" s="76" t="s">
        <v>1471</v>
      </c>
      <c r="B1066" s="117" t="s">
        <v>305</v>
      </c>
      <c r="C1066" s="111"/>
      <c r="D1066" s="146">
        <v>6.1394000000000002</v>
      </c>
      <c r="E1066" s="144">
        <v>23.8</v>
      </c>
      <c r="F1066" s="137">
        <f t="shared" si="16"/>
        <v>0</v>
      </c>
      <c r="G1066" s="115">
        <v>134272.59</v>
      </c>
      <c r="H1066" s="113"/>
      <c r="I1066" s="80" t="s">
        <v>397</v>
      </c>
      <c r="J1066" s="113"/>
      <c r="K1066" s="151">
        <v>1.7</v>
      </c>
      <c r="L1066" s="139">
        <v>0.8</v>
      </c>
      <c r="M1066" s="80" t="s">
        <v>1784</v>
      </c>
    </row>
    <row r="1067" spans="1:13" s="74" customFormat="1" ht="15" customHeight="1">
      <c r="A1067" s="76" t="s">
        <v>1472</v>
      </c>
      <c r="B1067" s="117" t="s">
        <v>306</v>
      </c>
      <c r="C1067" s="111"/>
      <c r="D1067" s="146">
        <v>1.1086</v>
      </c>
      <c r="E1067" s="144">
        <v>5.21</v>
      </c>
      <c r="F1067" s="137">
        <f t="shared" si="16"/>
        <v>0</v>
      </c>
      <c r="G1067" s="115">
        <v>30000</v>
      </c>
      <c r="H1067" s="113"/>
      <c r="I1067" s="80" t="s">
        <v>397</v>
      </c>
      <c r="J1067" s="113"/>
      <c r="K1067" s="151">
        <v>1.7</v>
      </c>
      <c r="L1067" s="139">
        <v>0.8</v>
      </c>
      <c r="M1067" s="80" t="s">
        <v>1784</v>
      </c>
    </row>
    <row r="1068" spans="1:13" ht="15" customHeight="1">
      <c r="A1068" s="76" t="s">
        <v>1473</v>
      </c>
      <c r="B1068" s="117" t="s">
        <v>306</v>
      </c>
      <c r="C1068" s="111"/>
      <c r="D1068" s="146">
        <v>1.6937</v>
      </c>
      <c r="E1068" s="144">
        <v>7.13</v>
      </c>
      <c r="F1068" s="137">
        <f t="shared" si="16"/>
        <v>0</v>
      </c>
      <c r="G1068" s="115">
        <v>48361.03</v>
      </c>
      <c r="H1068" s="113"/>
      <c r="I1068" s="80" t="s">
        <v>397</v>
      </c>
      <c r="J1068" s="113"/>
      <c r="K1068" s="151">
        <v>1.7</v>
      </c>
      <c r="L1068" s="139">
        <v>0.8</v>
      </c>
      <c r="M1068" s="80" t="s">
        <v>1784</v>
      </c>
    </row>
    <row r="1069" spans="1:13" ht="15" customHeight="1">
      <c r="A1069" s="76" t="s">
        <v>1474</v>
      </c>
      <c r="B1069" s="117" t="s">
        <v>306</v>
      </c>
      <c r="C1069" s="111"/>
      <c r="D1069" s="146">
        <v>2.9943</v>
      </c>
      <c r="E1069" s="144">
        <v>12.74</v>
      </c>
      <c r="F1069" s="137">
        <f t="shared" si="16"/>
        <v>0</v>
      </c>
      <c r="G1069" s="115">
        <v>54354.96</v>
      </c>
      <c r="H1069" s="113"/>
      <c r="I1069" s="80" t="s">
        <v>397</v>
      </c>
      <c r="J1069" s="113"/>
      <c r="K1069" s="151">
        <v>1.7</v>
      </c>
      <c r="L1069" s="139">
        <v>0.8</v>
      </c>
      <c r="M1069" s="80" t="s">
        <v>1784</v>
      </c>
    </row>
    <row r="1070" spans="1:13" ht="15" customHeight="1">
      <c r="A1070" s="76" t="s">
        <v>1475</v>
      </c>
      <c r="B1070" s="117" t="s">
        <v>306</v>
      </c>
      <c r="C1070" s="111"/>
      <c r="D1070" s="146">
        <v>3.2818999999999998</v>
      </c>
      <c r="E1070" s="144">
        <v>13.47</v>
      </c>
      <c r="F1070" s="137">
        <f t="shared" si="16"/>
        <v>0</v>
      </c>
      <c r="G1070" s="115">
        <v>73106.44</v>
      </c>
      <c r="H1070" s="113"/>
      <c r="I1070" s="80" t="s">
        <v>397</v>
      </c>
      <c r="J1070" s="113"/>
      <c r="K1070" s="151">
        <v>1.7</v>
      </c>
      <c r="L1070" s="139">
        <v>0.8</v>
      </c>
      <c r="M1070" s="80" t="s">
        <v>1784</v>
      </c>
    </row>
    <row r="1071" spans="1:13" s="74" customFormat="1" ht="15" customHeight="1">
      <c r="A1071" s="76" t="s">
        <v>1476</v>
      </c>
      <c r="B1071" s="117" t="s">
        <v>307</v>
      </c>
      <c r="C1071" s="111"/>
      <c r="D1071" s="146">
        <v>0.4592</v>
      </c>
      <c r="E1071" s="144">
        <v>2.71</v>
      </c>
      <c r="F1071" s="137">
        <f t="shared" si="16"/>
        <v>0</v>
      </c>
      <c r="G1071" s="115">
        <v>30000</v>
      </c>
      <c r="H1071" s="113"/>
      <c r="I1071" s="80" t="s">
        <v>397</v>
      </c>
      <c r="J1071" s="113"/>
      <c r="K1071" s="151">
        <v>1.7</v>
      </c>
      <c r="L1071" s="139">
        <v>0.8</v>
      </c>
      <c r="M1071" s="80" t="s">
        <v>1784</v>
      </c>
    </row>
    <row r="1072" spans="1:13" ht="15" customHeight="1">
      <c r="A1072" s="76" t="s">
        <v>1477</v>
      </c>
      <c r="B1072" s="117" t="s">
        <v>307</v>
      </c>
      <c r="C1072" s="111"/>
      <c r="D1072" s="146">
        <v>1.3209</v>
      </c>
      <c r="E1072" s="144">
        <v>5.63</v>
      </c>
      <c r="F1072" s="137">
        <f t="shared" si="16"/>
        <v>0</v>
      </c>
      <c r="G1072" s="115">
        <v>44517.54</v>
      </c>
      <c r="H1072" s="113"/>
      <c r="I1072" s="80" t="s">
        <v>397</v>
      </c>
      <c r="J1072" s="113"/>
      <c r="K1072" s="151">
        <v>1.7</v>
      </c>
      <c r="L1072" s="139">
        <v>0.8</v>
      </c>
      <c r="M1072" s="80" t="s">
        <v>1784</v>
      </c>
    </row>
    <row r="1073" spans="1:13" ht="15" customHeight="1">
      <c r="A1073" s="76" t="s">
        <v>1478</v>
      </c>
      <c r="B1073" s="117" t="s">
        <v>307</v>
      </c>
      <c r="C1073" s="111"/>
      <c r="D1073" s="146">
        <v>3.4474</v>
      </c>
      <c r="E1073" s="144">
        <v>13.98</v>
      </c>
      <c r="F1073" s="137">
        <f t="shared" si="16"/>
        <v>0</v>
      </c>
      <c r="G1073" s="115">
        <v>81950.289999999994</v>
      </c>
      <c r="H1073" s="113"/>
      <c r="I1073" s="80" t="s">
        <v>397</v>
      </c>
      <c r="J1073" s="113"/>
      <c r="K1073" s="151">
        <v>1.7</v>
      </c>
      <c r="L1073" s="139">
        <v>0.8</v>
      </c>
      <c r="M1073" s="80" t="s">
        <v>1784</v>
      </c>
    </row>
    <row r="1074" spans="1:13" ht="15" customHeight="1">
      <c r="A1074" s="76" t="s">
        <v>1479</v>
      </c>
      <c r="B1074" s="117" t="s">
        <v>307</v>
      </c>
      <c r="C1074" s="111"/>
      <c r="D1074" s="146">
        <v>4.4127000000000001</v>
      </c>
      <c r="E1074" s="144">
        <v>13.98</v>
      </c>
      <c r="F1074" s="137">
        <f t="shared" si="16"/>
        <v>0</v>
      </c>
      <c r="G1074" s="115">
        <v>161006.26999999999</v>
      </c>
      <c r="H1074" s="113"/>
      <c r="I1074" s="80" t="s">
        <v>397</v>
      </c>
      <c r="J1074" s="113"/>
      <c r="K1074" s="151">
        <v>1.7</v>
      </c>
      <c r="L1074" s="139">
        <v>0.8</v>
      </c>
      <c r="M1074" s="80" t="s">
        <v>1784</v>
      </c>
    </row>
    <row r="1075" spans="1:13" s="74" customFormat="1" ht="15" customHeight="1">
      <c r="A1075" s="76" t="s">
        <v>1480</v>
      </c>
      <c r="B1075" s="117" t="s">
        <v>308</v>
      </c>
      <c r="C1075" s="111"/>
      <c r="D1075" s="146">
        <v>0.20730000000000001</v>
      </c>
      <c r="E1075" s="144">
        <v>1.74</v>
      </c>
      <c r="F1075" s="137">
        <f t="shared" si="16"/>
        <v>0</v>
      </c>
      <c r="G1075" s="115">
        <v>30000</v>
      </c>
      <c r="H1075" s="113"/>
      <c r="I1075" s="80" t="s">
        <v>397</v>
      </c>
      <c r="J1075" s="113"/>
      <c r="K1075" s="151">
        <v>1.7</v>
      </c>
      <c r="L1075" s="139">
        <v>0.8</v>
      </c>
      <c r="M1075" s="80" t="s">
        <v>1784</v>
      </c>
    </row>
    <row r="1076" spans="1:13" ht="15" customHeight="1">
      <c r="A1076" s="76" t="s">
        <v>1481</v>
      </c>
      <c r="B1076" s="117" t="s">
        <v>308</v>
      </c>
      <c r="C1076" s="111"/>
      <c r="D1076" s="146">
        <v>0.26989999999999997</v>
      </c>
      <c r="E1076" s="144">
        <v>2.08</v>
      </c>
      <c r="F1076" s="137">
        <f t="shared" si="16"/>
        <v>0</v>
      </c>
      <c r="G1076" s="115">
        <v>30000</v>
      </c>
      <c r="H1076" s="113"/>
      <c r="I1076" s="80" t="s">
        <v>397</v>
      </c>
      <c r="J1076" s="113"/>
      <c r="K1076" s="151">
        <v>1.7</v>
      </c>
      <c r="L1076" s="139">
        <v>0.8</v>
      </c>
      <c r="M1076" s="80" t="s">
        <v>1784</v>
      </c>
    </row>
    <row r="1077" spans="1:13" ht="15" customHeight="1">
      <c r="A1077" s="76" t="s">
        <v>1482</v>
      </c>
      <c r="B1077" s="117" t="s">
        <v>308</v>
      </c>
      <c r="C1077" s="111"/>
      <c r="D1077" s="146">
        <v>0.52559999999999996</v>
      </c>
      <c r="E1077" s="144">
        <v>2.97</v>
      </c>
      <c r="F1077" s="137">
        <f t="shared" si="16"/>
        <v>0</v>
      </c>
      <c r="G1077" s="115">
        <v>30000</v>
      </c>
      <c r="H1077" s="113"/>
      <c r="I1077" s="80" t="s">
        <v>397</v>
      </c>
      <c r="J1077" s="113"/>
      <c r="K1077" s="151">
        <v>1.7</v>
      </c>
      <c r="L1077" s="139">
        <v>0.8</v>
      </c>
      <c r="M1077" s="80" t="s">
        <v>1784</v>
      </c>
    </row>
    <row r="1078" spans="1:13" ht="15" customHeight="1">
      <c r="A1078" s="76" t="s">
        <v>1483</v>
      </c>
      <c r="B1078" s="117" t="s">
        <v>308</v>
      </c>
      <c r="C1078" s="111"/>
      <c r="D1078" s="146">
        <v>2.4552</v>
      </c>
      <c r="E1078" s="144">
        <v>7.14</v>
      </c>
      <c r="F1078" s="137">
        <f t="shared" si="16"/>
        <v>0</v>
      </c>
      <c r="G1078" s="115">
        <v>54809.87</v>
      </c>
      <c r="H1078" s="113"/>
      <c r="I1078" s="80" t="s">
        <v>397</v>
      </c>
      <c r="J1078" s="113"/>
      <c r="K1078" s="151">
        <v>1.7</v>
      </c>
      <c r="L1078" s="139">
        <v>0.8</v>
      </c>
      <c r="M1078" s="80" t="s">
        <v>1784</v>
      </c>
    </row>
    <row r="1079" spans="1:13" s="74" customFormat="1" ht="15" customHeight="1">
      <c r="A1079" s="76" t="s">
        <v>1484</v>
      </c>
      <c r="B1079" s="117" t="s">
        <v>408</v>
      </c>
      <c r="C1079" s="111"/>
      <c r="D1079" s="146">
        <v>1.8552</v>
      </c>
      <c r="E1079" s="144">
        <v>2.58</v>
      </c>
      <c r="F1079" s="137">
        <f t="shared" si="16"/>
        <v>0</v>
      </c>
      <c r="G1079" s="115">
        <v>42633.4</v>
      </c>
      <c r="H1079" s="113"/>
      <c r="I1079" s="80" t="s">
        <v>385</v>
      </c>
      <c r="J1079" s="113"/>
      <c r="K1079" s="151">
        <v>1</v>
      </c>
      <c r="L1079" s="139">
        <v>0.8</v>
      </c>
      <c r="M1079" s="80" t="s">
        <v>1784</v>
      </c>
    </row>
    <row r="1080" spans="1:13" ht="15" customHeight="1">
      <c r="A1080" s="76" t="s">
        <v>1485</v>
      </c>
      <c r="B1080" s="117" t="s">
        <v>408</v>
      </c>
      <c r="C1080" s="111"/>
      <c r="D1080" s="146">
        <v>2.5916999999999999</v>
      </c>
      <c r="E1080" s="144">
        <v>4.2</v>
      </c>
      <c r="F1080" s="137">
        <f t="shared" si="16"/>
        <v>0</v>
      </c>
      <c r="G1080" s="115">
        <v>65649.06</v>
      </c>
      <c r="H1080" s="113"/>
      <c r="I1080" s="80" t="s">
        <v>385</v>
      </c>
      <c r="J1080" s="113"/>
      <c r="K1080" s="151">
        <v>1</v>
      </c>
      <c r="L1080" s="139">
        <v>0.8</v>
      </c>
      <c r="M1080" s="80" t="s">
        <v>1784</v>
      </c>
    </row>
    <row r="1081" spans="1:13" ht="15" customHeight="1">
      <c r="A1081" s="76" t="s">
        <v>1486</v>
      </c>
      <c r="B1081" s="117" t="s">
        <v>408</v>
      </c>
      <c r="C1081" s="111"/>
      <c r="D1081" s="146">
        <v>3.3269000000000002</v>
      </c>
      <c r="E1081" s="144">
        <v>6.06</v>
      </c>
      <c r="F1081" s="137">
        <f t="shared" si="16"/>
        <v>0</v>
      </c>
      <c r="G1081" s="115">
        <v>67228.149999999994</v>
      </c>
      <c r="H1081" s="113"/>
      <c r="I1081" s="80" t="s">
        <v>385</v>
      </c>
      <c r="J1081" s="113"/>
      <c r="K1081" s="151">
        <v>1</v>
      </c>
      <c r="L1081" s="139">
        <v>0.8</v>
      </c>
      <c r="M1081" s="80" t="s">
        <v>1784</v>
      </c>
    </row>
    <row r="1082" spans="1:13" ht="15" customHeight="1">
      <c r="A1082" s="76" t="s">
        <v>1487</v>
      </c>
      <c r="B1082" s="117" t="s">
        <v>408</v>
      </c>
      <c r="C1082" s="111"/>
      <c r="D1082" s="146">
        <v>5.2453000000000003</v>
      </c>
      <c r="E1082" s="144">
        <v>8.07</v>
      </c>
      <c r="F1082" s="137">
        <f t="shared" si="16"/>
        <v>0</v>
      </c>
      <c r="G1082" s="115">
        <v>116563.3</v>
      </c>
      <c r="H1082" s="113"/>
      <c r="I1082" s="80" t="s">
        <v>385</v>
      </c>
      <c r="J1082" s="113"/>
      <c r="K1082" s="151">
        <v>1</v>
      </c>
      <c r="L1082" s="139">
        <v>0.8</v>
      </c>
      <c r="M1082" s="80" t="s">
        <v>1784</v>
      </c>
    </row>
    <row r="1083" spans="1:13" s="74" customFormat="1" ht="15" customHeight="1">
      <c r="A1083" s="76" t="s">
        <v>1488</v>
      </c>
      <c r="B1083" s="117" t="s">
        <v>309</v>
      </c>
      <c r="C1083" s="111"/>
      <c r="D1083" s="146">
        <v>1.6083000000000001</v>
      </c>
      <c r="E1083" s="144">
        <v>1.95</v>
      </c>
      <c r="F1083" s="137">
        <f t="shared" si="16"/>
        <v>0</v>
      </c>
      <c r="G1083" s="115">
        <v>30000</v>
      </c>
      <c r="H1083" s="113"/>
      <c r="I1083" s="80" t="s">
        <v>385</v>
      </c>
      <c r="J1083" s="113"/>
      <c r="K1083" s="151">
        <v>1</v>
      </c>
      <c r="L1083" s="139">
        <v>0.8</v>
      </c>
      <c r="M1083" s="80" t="s">
        <v>1784</v>
      </c>
    </row>
    <row r="1084" spans="1:13" ht="15" customHeight="1">
      <c r="A1084" s="76" t="s">
        <v>1489</v>
      </c>
      <c r="B1084" s="117" t="s">
        <v>309</v>
      </c>
      <c r="C1084" s="111"/>
      <c r="D1084" s="146">
        <v>2.2732999999999999</v>
      </c>
      <c r="E1084" s="144">
        <v>3.49</v>
      </c>
      <c r="F1084" s="137">
        <f t="shared" si="16"/>
        <v>0</v>
      </c>
      <c r="G1084" s="115">
        <v>45624.26</v>
      </c>
      <c r="H1084" s="113"/>
      <c r="I1084" s="80" t="s">
        <v>385</v>
      </c>
      <c r="J1084" s="113"/>
      <c r="K1084" s="151">
        <v>1</v>
      </c>
      <c r="L1084" s="139">
        <v>0.8</v>
      </c>
      <c r="M1084" s="80" t="s">
        <v>1784</v>
      </c>
    </row>
    <row r="1085" spans="1:13" ht="15" customHeight="1">
      <c r="A1085" s="76" t="s">
        <v>1490</v>
      </c>
      <c r="B1085" s="117" t="s">
        <v>309</v>
      </c>
      <c r="C1085" s="111"/>
      <c r="D1085" s="146">
        <v>2.7197</v>
      </c>
      <c r="E1085" s="144">
        <v>6.45</v>
      </c>
      <c r="F1085" s="137">
        <f t="shared" si="16"/>
        <v>0</v>
      </c>
      <c r="G1085" s="115">
        <v>60662.36</v>
      </c>
      <c r="H1085" s="113"/>
      <c r="I1085" s="80" t="s">
        <v>385</v>
      </c>
      <c r="J1085" s="113"/>
      <c r="K1085" s="151">
        <v>1</v>
      </c>
      <c r="L1085" s="139">
        <v>0.8</v>
      </c>
      <c r="M1085" s="80" t="s">
        <v>1784</v>
      </c>
    </row>
    <row r="1086" spans="1:13" ht="15" customHeight="1">
      <c r="A1086" s="76" t="s">
        <v>1491</v>
      </c>
      <c r="B1086" s="117" t="s">
        <v>309</v>
      </c>
      <c r="C1086" s="111"/>
      <c r="D1086" s="146">
        <v>5.7652999999999999</v>
      </c>
      <c r="E1086" s="144">
        <v>13.91</v>
      </c>
      <c r="F1086" s="137">
        <f t="shared" si="16"/>
        <v>0</v>
      </c>
      <c r="G1086" s="115">
        <v>128073.49</v>
      </c>
      <c r="H1086" s="113"/>
      <c r="I1086" s="80" t="s">
        <v>385</v>
      </c>
      <c r="J1086" s="113"/>
      <c r="K1086" s="151">
        <v>1</v>
      </c>
      <c r="L1086" s="139">
        <v>0.8</v>
      </c>
      <c r="M1086" s="80" t="s">
        <v>1784</v>
      </c>
    </row>
    <row r="1087" spans="1:13" s="74" customFormat="1" ht="15" customHeight="1">
      <c r="A1087" s="76" t="s">
        <v>1492</v>
      </c>
      <c r="B1087" s="117" t="s">
        <v>310</v>
      </c>
      <c r="C1087" s="111"/>
      <c r="D1087" s="146">
        <v>0.59919999999999995</v>
      </c>
      <c r="E1087" s="144">
        <v>2.5099999999999998</v>
      </c>
      <c r="F1087" s="137">
        <f t="shared" si="16"/>
        <v>0</v>
      </c>
      <c r="G1087" s="115">
        <v>30000</v>
      </c>
      <c r="H1087" s="113"/>
      <c r="I1087" s="80" t="s">
        <v>1845</v>
      </c>
      <c r="J1087" s="113"/>
      <c r="K1087" s="80">
        <v>1.31</v>
      </c>
      <c r="L1087" s="139">
        <v>0.8</v>
      </c>
      <c r="M1087" s="80" t="s">
        <v>1784</v>
      </c>
    </row>
    <row r="1088" spans="1:13" ht="15" customHeight="1">
      <c r="A1088" s="76" t="s">
        <v>1493</v>
      </c>
      <c r="B1088" s="117" t="s">
        <v>310</v>
      </c>
      <c r="C1088" s="111"/>
      <c r="D1088" s="146">
        <v>0.94320000000000004</v>
      </c>
      <c r="E1088" s="144">
        <v>3.08</v>
      </c>
      <c r="F1088" s="137">
        <f t="shared" si="16"/>
        <v>0</v>
      </c>
      <c r="G1088" s="115">
        <v>31111.63</v>
      </c>
      <c r="H1088" s="113"/>
      <c r="I1088" s="80" t="s">
        <v>1845</v>
      </c>
      <c r="J1088" s="113"/>
      <c r="K1088" s="80">
        <v>1.31</v>
      </c>
      <c r="L1088" s="139">
        <v>0.8</v>
      </c>
      <c r="M1088" s="80" t="s">
        <v>1784</v>
      </c>
    </row>
    <row r="1089" spans="1:13" ht="15" customHeight="1">
      <c r="A1089" s="76" t="s">
        <v>1494</v>
      </c>
      <c r="B1089" s="117" t="s">
        <v>310</v>
      </c>
      <c r="C1089" s="111"/>
      <c r="D1089" s="146">
        <v>1.5294000000000001</v>
      </c>
      <c r="E1089" s="144">
        <v>4.38</v>
      </c>
      <c r="F1089" s="137">
        <f t="shared" si="16"/>
        <v>0</v>
      </c>
      <c r="G1089" s="115">
        <v>67173.350000000006</v>
      </c>
      <c r="H1089" s="113"/>
      <c r="I1089" s="80" t="s">
        <v>1845</v>
      </c>
      <c r="J1089" s="113"/>
      <c r="K1089" s="80">
        <v>1.31</v>
      </c>
      <c r="L1089" s="139">
        <v>0.8</v>
      </c>
      <c r="M1089" s="80" t="s">
        <v>1784</v>
      </c>
    </row>
    <row r="1090" spans="1:13" ht="15" customHeight="1">
      <c r="A1090" s="76" t="s">
        <v>1495</v>
      </c>
      <c r="B1090" s="117" t="s">
        <v>310</v>
      </c>
      <c r="C1090" s="111"/>
      <c r="D1090" s="146">
        <v>4.8657000000000004</v>
      </c>
      <c r="E1090" s="144">
        <v>8.08</v>
      </c>
      <c r="F1090" s="137">
        <f t="shared" si="16"/>
        <v>0</v>
      </c>
      <c r="G1090" s="115">
        <v>287470.65999999997</v>
      </c>
      <c r="H1090" s="113"/>
      <c r="I1090" s="80" t="s">
        <v>1845</v>
      </c>
      <c r="J1090" s="113"/>
      <c r="K1090" s="80">
        <v>1.31</v>
      </c>
      <c r="L1090" s="139">
        <v>0.8</v>
      </c>
      <c r="M1090" s="80" t="s">
        <v>1784</v>
      </c>
    </row>
    <row r="1091" spans="1:13" s="74" customFormat="1" ht="15" customHeight="1">
      <c r="A1091" s="76" t="s">
        <v>1496</v>
      </c>
      <c r="B1091" s="117" t="s">
        <v>311</v>
      </c>
      <c r="C1091" s="111"/>
      <c r="D1091" s="146">
        <v>0.59489999999999998</v>
      </c>
      <c r="E1091" s="144">
        <v>2.15</v>
      </c>
      <c r="F1091" s="137">
        <f t="shared" si="16"/>
        <v>0</v>
      </c>
      <c r="G1091" s="115">
        <v>30000</v>
      </c>
      <c r="H1091" s="113"/>
      <c r="I1091" s="80" t="s">
        <v>1845</v>
      </c>
      <c r="J1091" s="113"/>
      <c r="K1091" s="80">
        <v>1.31</v>
      </c>
      <c r="L1091" s="139">
        <v>0.8</v>
      </c>
      <c r="M1091" s="80" t="s">
        <v>1784</v>
      </c>
    </row>
    <row r="1092" spans="1:13" ht="15" customHeight="1">
      <c r="A1092" s="76" t="s">
        <v>1497</v>
      </c>
      <c r="B1092" s="117" t="s">
        <v>311</v>
      </c>
      <c r="C1092" s="111"/>
      <c r="D1092" s="146">
        <v>0.72919999999999996</v>
      </c>
      <c r="E1092" s="144">
        <v>2.15</v>
      </c>
      <c r="F1092" s="137">
        <f t="shared" si="16"/>
        <v>0</v>
      </c>
      <c r="G1092" s="115">
        <v>30000</v>
      </c>
      <c r="H1092" s="113"/>
      <c r="I1092" s="80" t="s">
        <v>1845</v>
      </c>
      <c r="J1092" s="113"/>
      <c r="K1092" s="80">
        <v>1.31</v>
      </c>
      <c r="L1092" s="139">
        <v>0.8</v>
      </c>
      <c r="M1092" s="80" t="s">
        <v>1784</v>
      </c>
    </row>
    <row r="1093" spans="1:13" ht="15" customHeight="1">
      <c r="A1093" s="76" t="s">
        <v>1498</v>
      </c>
      <c r="B1093" s="117" t="s">
        <v>311</v>
      </c>
      <c r="C1093" s="111"/>
      <c r="D1093" s="146">
        <v>2.3245</v>
      </c>
      <c r="E1093" s="144">
        <v>4.0999999999999996</v>
      </c>
      <c r="F1093" s="137">
        <f t="shared" si="16"/>
        <v>0</v>
      </c>
      <c r="G1093" s="115">
        <v>136623.63</v>
      </c>
      <c r="H1093" s="113"/>
      <c r="I1093" s="80" t="s">
        <v>1845</v>
      </c>
      <c r="J1093" s="113"/>
      <c r="K1093" s="80">
        <v>1.31</v>
      </c>
      <c r="L1093" s="139">
        <v>0.8</v>
      </c>
      <c r="M1093" s="80" t="s">
        <v>1784</v>
      </c>
    </row>
    <row r="1094" spans="1:13" ht="15" customHeight="1">
      <c r="A1094" s="76" t="s">
        <v>1499</v>
      </c>
      <c r="B1094" s="117" t="s">
        <v>311</v>
      </c>
      <c r="C1094" s="111"/>
      <c r="D1094" s="146">
        <v>3.1204999999999998</v>
      </c>
      <c r="E1094" s="144">
        <v>6.15</v>
      </c>
      <c r="F1094" s="137">
        <f t="shared" si="16"/>
        <v>0</v>
      </c>
      <c r="G1094" s="115">
        <v>136623.63</v>
      </c>
      <c r="H1094" s="113"/>
      <c r="I1094" s="80" t="s">
        <v>1845</v>
      </c>
      <c r="J1094" s="113"/>
      <c r="K1094" s="80">
        <v>1.31</v>
      </c>
      <c r="L1094" s="139">
        <v>0.8</v>
      </c>
      <c r="M1094" s="80" t="s">
        <v>1784</v>
      </c>
    </row>
    <row r="1095" spans="1:13" s="74" customFormat="1" ht="15" customHeight="1">
      <c r="A1095" s="76" t="s">
        <v>1500</v>
      </c>
      <c r="B1095" s="117" t="s">
        <v>126</v>
      </c>
      <c r="C1095" s="111"/>
      <c r="D1095" s="146">
        <v>0.71430000000000005</v>
      </c>
      <c r="E1095" s="144">
        <v>2.84</v>
      </c>
      <c r="F1095" s="137">
        <f t="shared" ref="F1095:F1158" si="17">IF(I1095="Mental Health and Substance Abuse",ROUND(E1095,0),0)</f>
        <v>0</v>
      </c>
      <c r="G1095" s="115">
        <v>30000</v>
      </c>
      <c r="H1095" s="113"/>
      <c r="I1095" s="80" t="s">
        <v>1845</v>
      </c>
      <c r="J1095" s="113"/>
      <c r="K1095" s="80">
        <v>1.31</v>
      </c>
      <c r="L1095" s="139">
        <v>0.8</v>
      </c>
      <c r="M1095" s="80" t="s">
        <v>1784</v>
      </c>
    </row>
    <row r="1096" spans="1:13" ht="15" customHeight="1">
      <c r="A1096" s="76" t="s">
        <v>1501</v>
      </c>
      <c r="B1096" s="117" t="s">
        <v>126</v>
      </c>
      <c r="C1096" s="111"/>
      <c r="D1096" s="146">
        <v>0.99029999999999996</v>
      </c>
      <c r="E1096" s="144">
        <v>3.62</v>
      </c>
      <c r="F1096" s="137">
        <f t="shared" si="17"/>
        <v>0</v>
      </c>
      <c r="G1096" s="115">
        <v>30000</v>
      </c>
      <c r="H1096" s="113"/>
      <c r="I1096" s="80" t="s">
        <v>1845</v>
      </c>
      <c r="J1096" s="113"/>
      <c r="K1096" s="80">
        <v>1.31</v>
      </c>
      <c r="L1096" s="139">
        <v>0.8</v>
      </c>
      <c r="M1096" s="80" t="s">
        <v>1784</v>
      </c>
    </row>
    <row r="1097" spans="1:13" ht="15" customHeight="1">
      <c r="A1097" s="76" t="s">
        <v>1502</v>
      </c>
      <c r="B1097" s="117" t="s">
        <v>126</v>
      </c>
      <c r="C1097" s="111"/>
      <c r="D1097" s="146">
        <v>1.9461999999999999</v>
      </c>
      <c r="E1097" s="144">
        <v>6.4</v>
      </c>
      <c r="F1097" s="137">
        <f t="shared" si="17"/>
        <v>0</v>
      </c>
      <c r="G1097" s="115">
        <v>47519.79</v>
      </c>
      <c r="H1097" s="113"/>
      <c r="I1097" s="80" t="s">
        <v>1845</v>
      </c>
      <c r="J1097" s="113"/>
      <c r="K1097" s="80">
        <v>1.31</v>
      </c>
      <c r="L1097" s="139">
        <v>0.8</v>
      </c>
      <c r="M1097" s="80" t="s">
        <v>1784</v>
      </c>
    </row>
    <row r="1098" spans="1:13" ht="15" customHeight="1">
      <c r="A1098" s="76" t="s">
        <v>1503</v>
      </c>
      <c r="B1098" s="117" t="s">
        <v>126</v>
      </c>
      <c r="C1098" s="111"/>
      <c r="D1098" s="146">
        <v>4.3537999999999997</v>
      </c>
      <c r="E1098" s="144">
        <v>11.39</v>
      </c>
      <c r="F1098" s="137">
        <f t="shared" si="17"/>
        <v>0</v>
      </c>
      <c r="G1098" s="115">
        <v>117630.48</v>
      </c>
      <c r="H1098" s="113"/>
      <c r="I1098" s="80" t="s">
        <v>1845</v>
      </c>
      <c r="J1098" s="113"/>
      <c r="K1098" s="80">
        <v>1.31</v>
      </c>
      <c r="L1098" s="139">
        <v>0.8</v>
      </c>
      <c r="M1098" s="80" t="s">
        <v>1784</v>
      </c>
    </row>
    <row r="1099" spans="1:13" s="74" customFormat="1" ht="15" customHeight="1">
      <c r="A1099" s="76" t="s">
        <v>1504</v>
      </c>
      <c r="B1099" s="117" t="s">
        <v>312</v>
      </c>
      <c r="C1099" s="111"/>
      <c r="D1099" s="146">
        <v>0.59489999999999998</v>
      </c>
      <c r="E1099" s="144">
        <v>1.99</v>
      </c>
      <c r="F1099" s="137">
        <f t="shared" si="17"/>
        <v>0</v>
      </c>
      <c r="G1099" s="115">
        <v>30000</v>
      </c>
      <c r="H1099" s="113"/>
      <c r="I1099" s="80" t="s">
        <v>1845</v>
      </c>
      <c r="J1099" s="113"/>
      <c r="K1099" s="80">
        <v>1.31</v>
      </c>
      <c r="L1099" s="139">
        <v>0.8</v>
      </c>
      <c r="M1099" s="80" t="s">
        <v>1784</v>
      </c>
    </row>
    <row r="1100" spans="1:13" ht="15" customHeight="1">
      <c r="A1100" s="76" t="s">
        <v>1505</v>
      </c>
      <c r="B1100" s="117" t="s">
        <v>312</v>
      </c>
      <c r="C1100" s="111"/>
      <c r="D1100" s="146">
        <v>0.73440000000000005</v>
      </c>
      <c r="E1100" s="144">
        <v>2.39</v>
      </c>
      <c r="F1100" s="137">
        <f t="shared" si="17"/>
        <v>0</v>
      </c>
      <c r="G1100" s="115">
        <v>30000</v>
      </c>
      <c r="H1100" s="113"/>
      <c r="I1100" s="80" t="s">
        <v>1845</v>
      </c>
      <c r="J1100" s="113"/>
      <c r="K1100" s="80">
        <v>1.31</v>
      </c>
      <c r="L1100" s="139">
        <v>0.8</v>
      </c>
      <c r="M1100" s="80" t="s">
        <v>1784</v>
      </c>
    </row>
    <row r="1101" spans="1:13" ht="15" customHeight="1">
      <c r="A1101" s="76" t="s">
        <v>1506</v>
      </c>
      <c r="B1101" s="117" t="s">
        <v>312</v>
      </c>
      <c r="C1101" s="111"/>
      <c r="D1101" s="146">
        <v>1.2419</v>
      </c>
      <c r="E1101" s="144">
        <v>3.79</v>
      </c>
      <c r="F1101" s="137">
        <f t="shared" si="17"/>
        <v>0</v>
      </c>
      <c r="G1101" s="115">
        <v>31943.84</v>
      </c>
      <c r="H1101" s="113"/>
      <c r="I1101" s="80" t="s">
        <v>1845</v>
      </c>
      <c r="J1101" s="113"/>
      <c r="K1101" s="80">
        <v>1.31</v>
      </c>
      <c r="L1101" s="139">
        <v>0.8</v>
      </c>
      <c r="M1101" s="80" t="s">
        <v>1784</v>
      </c>
    </row>
    <row r="1102" spans="1:13" ht="15" customHeight="1">
      <c r="A1102" s="76" t="s">
        <v>1507</v>
      </c>
      <c r="B1102" s="117" t="s">
        <v>312</v>
      </c>
      <c r="C1102" s="111"/>
      <c r="D1102" s="146">
        <v>2.6640000000000001</v>
      </c>
      <c r="E1102" s="144">
        <v>6.82</v>
      </c>
      <c r="F1102" s="137">
        <f t="shared" si="17"/>
        <v>0</v>
      </c>
      <c r="G1102" s="115">
        <v>163999.69</v>
      </c>
      <c r="H1102" s="113"/>
      <c r="I1102" s="80" t="s">
        <v>1845</v>
      </c>
      <c r="J1102" s="113"/>
      <c r="K1102" s="80">
        <v>1.31</v>
      </c>
      <c r="L1102" s="139">
        <v>0.8</v>
      </c>
      <c r="M1102" s="80" t="s">
        <v>1784</v>
      </c>
    </row>
    <row r="1103" spans="1:13" s="74" customFormat="1" ht="15" customHeight="1">
      <c r="A1103" s="76" t="s">
        <v>1508</v>
      </c>
      <c r="B1103" s="117" t="s">
        <v>313</v>
      </c>
      <c r="C1103" s="111"/>
      <c r="D1103" s="146">
        <v>2.1252</v>
      </c>
      <c r="E1103" s="144">
        <v>2.58</v>
      </c>
      <c r="F1103" s="137">
        <f t="shared" si="17"/>
        <v>0</v>
      </c>
      <c r="G1103" s="115">
        <v>46075.39</v>
      </c>
      <c r="H1103" s="113"/>
      <c r="I1103" s="80" t="s">
        <v>385</v>
      </c>
      <c r="J1103" s="113"/>
      <c r="K1103" s="151">
        <v>1</v>
      </c>
      <c r="L1103" s="139">
        <v>0.8</v>
      </c>
      <c r="M1103" s="80" t="s">
        <v>1784</v>
      </c>
    </row>
    <row r="1104" spans="1:13" ht="15" customHeight="1">
      <c r="A1104" s="76" t="s">
        <v>1509</v>
      </c>
      <c r="B1104" s="117" t="s">
        <v>313</v>
      </c>
      <c r="C1104" s="111"/>
      <c r="D1104" s="146">
        <v>2.8290000000000002</v>
      </c>
      <c r="E1104" s="144">
        <v>4.46</v>
      </c>
      <c r="F1104" s="137">
        <f t="shared" si="17"/>
        <v>0</v>
      </c>
      <c r="G1104" s="115">
        <v>58678.34</v>
      </c>
      <c r="H1104" s="113"/>
      <c r="I1104" s="80" t="s">
        <v>385</v>
      </c>
      <c r="J1104" s="113"/>
      <c r="K1104" s="151">
        <v>1</v>
      </c>
      <c r="L1104" s="139">
        <v>0.8</v>
      </c>
      <c r="M1104" s="80" t="s">
        <v>1784</v>
      </c>
    </row>
    <row r="1105" spans="1:13" ht="15" customHeight="1">
      <c r="A1105" s="76" t="s">
        <v>1510</v>
      </c>
      <c r="B1105" s="117" t="s">
        <v>313</v>
      </c>
      <c r="C1105" s="111"/>
      <c r="D1105" s="146">
        <v>4.0015999999999998</v>
      </c>
      <c r="E1105" s="144">
        <v>8.4600000000000009</v>
      </c>
      <c r="F1105" s="137">
        <f t="shared" si="17"/>
        <v>0</v>
      </c>
      <c r="G1105" s="115">
        <v>91074.39</v>
      </c>
      <c r="H1105" s="113"/>
      <c r="I1105" s="80" t="s">
        <v>385</v>
      </c>
      <c r="J1105" s="113"/>
      <c r="K1105" s="151">
        <v>1</v>
      </c>
      <c r="L1105" s="139">
        <v>0.8</v>
      </c>
      <c r="M1105" s="80" t="s">
        <v>1784</v>
      </c>
    </row>
    <row r="1106" spans="1:13" ht="15" customHeight="1">
      <c r="A1106" s="76" t="s">
        <v>1511</v>
      </c>
      <c r="B1106" s="117" t="s">
        <v>313</v>
      </c>
      <c r="C1106" s="111"/>
      <c r="D1106" s="146">
        <v>8.7508999999999997</v>
      </c>
      <c r="E1106" s="144">
        <v>15.66</v>
      </c>
      <c r="F1106" s="137">
        <f t="shared" si="17"/>
        <v>0</v>
      </c>
      <c r="G1106" s="115">
        <v>249822.71</v>
      </c>
      <c r="H1106" s="113"/>
      <c r="I1106" s="80" t="s">
        <v>385</v>
      </c>
      <c r="J1106" s="113"/>
      <c r="K1106" s="151">
        <v>1</v>
      </c>
      <c r="L1106" s="139">
        <v>0.8</v>
      </c>
      <c r="M1106" s="80" t="s">
        <v>1784</v>
      </c>
    </row>
    <row r="1107" spans="1:13" s="74" customFormat="1" ht="15" customHeight="1">
      <c r="A1107" s="76" t="s">
        <v>1512</v>
      </c>
      <c r="B1107" s="117" t="s">
        <v>314</v>
      </c>
      <c r="C1107" s="111"/>
      <c r="D1107" s="146">
        <v>0.62890000000000001</v>
      </c>
      <c r="E1107" s="144">
        <v>1.78</v>
      </c>
      <c r="F1107" s="137">
        <f t="shared" si="17"/>
        <v>0</v>
      </c>
      <c r="G1107" s="115">
        <v>30000</v>
      </c>
      <c r="H1107" s="113"/>
      <c r="I1107" s="80" t="s">
        <v>385</v>
      </c>
      <c r="J1107" s="113"/>
      <c r="K1107" s="151">
        <v>1</v>
      </c>
      <c r="L1107" s="139">
        <v>0.8</v>
      </c>
      <c r="M1107" s="80" t="s">
        <v>1784</v>
      </c>
    </row>
    <row r="1108" spans="1:13" ht="15" customHeight="1">
      <c r="A1108" s="76" t="s">
        <v>1513</v>
      </c>
      <c r="B1108" s="117" t="s">
        <v>314</v>
      </c>
      <c r="C1108" s="111"/>
      <c r="D1108" s="146">
        <v>2.2829999999999999</v>
      </c>
      <c r="E1108" s="144">
        <v>3.96</v>
      </c>
      <c r="F1108" s="137">
        <f t="shared" si="17"/>
        <v>0</v>
      </c>
      <c r="G1108" s="115">
        <v>49807.66</v>
      </c>
      <c r="H1108" s="113"/>
      <c r="I1108" s="80" t="s">
        <v>385</v>
      </c>
      <c r="J1108" s="113"/>
      <c r="K1108" s="151">
        <v>1</v>
      </c>
      <c r="L1108" s="139">
        <v>0.8</v>
      </c>
      <c r="M1108" s="80" t="s">
        <v>1784</v>
      </c>
    </row>
    <row r="1109" spans="1:13" ht="15" customHeight="1">
      <c r="A1109" s="76" t="s">
        <v>1514</v>
      </c>
      <c r="B1109" s="117" t="s">
        <v>314</v>
      </c>
      <c r="C1109" s="111"/>
      <c r="D1109" s="146">
        <v>3.7376999999999998</v>
      </c>
      <c r="E1109" s="144">
        <v>8.4499999999999993</v>
      </c>
      <c r="F1109" s="137">
        <f t="shared" si="17"/>
        <v>0</v>
      </c>
      <c r="G1109" s="115">
        <v>95692.95</v>
      </c>
      <c r="H1109" s="113"/>
      <c r="I1109" s="80" t="s">
        <v>385</v>
      </c>
      <c r="J1109" s="113"/>
      <c r="K1109" s="151">
        <v>1</v>
      </c>
      <c r="L1109" s="139">
        <v>0.8</v>
      </c>
      <c r="M1109" s="80" t="s">
        <v>1784</v>
      </c>
    </row>
    <row r="1110" spans="1:13" ht="15" customHeight="1">
      <c r="A1110" s="76" t="s">
        <v>1515</v>
      </c>
      <c r="B1110" s="117" t="s">
        <v>314</v>
      </c>
      <c r="C1110" s="111"/>
      <c r="D1110" s="146">
        <v>10.418699999999999</v>
      </c>
      <c r="E1110" s="144">
        <v>20.56</v>
      </c>
      <c r="F1110" s="137">
        <f t="shared" si="17"/>
        <v>0</v>
      </c>
      <c r="G1110" s="115">
        <v>292071.95</v>
      </c>
      <c r="H1110" s="113"/>
      <c r="I1110" s="80" t="s">
        <v>385</v>
      </c>
      <c r="J1110" s="113"/>
      <c r="K1110" s="151">
        <v>1</v>
      </c>
      <c r="L1110" s="139">
        <v>0.8</v>
      </c>
      <c r="M1110" s="80" t="s">
        <v>1784</v>
      </c>
    </row>
    <row r="1111" spans="1:13" s="74" customFormat="1" ht="15" customHeight="1">
      <c r="A1111" s="76" t="s">
        <v>1516</v>
      </c>
      <c r="B1111" s="117" t="s">
        <v>127</v>
      </c>
      <c r="C1111" s="111"/>
      <c r="D1111" s="146">
        <v>1.4522999999999999</v>
      </c>
      <c r="E1111" s="144">
        <v>3.46</v>
      </c>
      <c r="F1111" s="137">
        <f t="shared" si="17"/>
        <v>0</v>
      </c>
      <c r="G1111" s="115">
        <v>41280.82</v>
      </c>
      <c r="H1111" s="113"/>
      <c r="I1111" s="80" t="s">
        <v>389</v>
      </c>
      <c r="J1111" s="113"/>
      <c r="K1111" s="151">
        <v>1</v>
      </c>
      <c r="L1111" s="139">
        <v>0.8</v>
      </c>
      <c r="M1111" s="80" t="s">
        <v>1784</v>
      </c>
    </row>
    <row r="1112" spans="1:13" ht="15" customHeight="1">
      <c r="A1112" s="76" t="s">
        <v>1517</v>
      </c>
      <c r="B1112" s="117" t="s">
        <v>127</v>
      </c>
      <c r="C1112" s="111"/>
      <c r="D1112" s="146">
        <v>3.5162</v>
      </c>
      <c r="E1112" s="144">
        <v>6.11</v>
      </c>
      <c r="F1112" s="137">
        <f t="shared" si="17"/>
        <v>0</v>
      </c>
      <c r="G1112" s="115">
        <v>103663.83</v>
      </c>
      <c r="H1112" s="113"/>
      <c r="I1112" s="80" t="s">
        <v>389</v>
      </c>
      <c r="J1112" s="113"/>
      <c r="K1112" s="151">
        <v>1</v>
      </c>
      <c r="L1112" s="139">
        <v>0.8</v>
      </c>
      <c r="M1112" s="80" t="s">
        <v>1784</v>
      </c>
    </row>
    <row r="1113" spans="1:13" ht="15" customHeight="1">
      <c r="A1113" s="76" t="s">
        <v>1518</v>
      </c>
      <c r="B1113" s="117" t="s">
        <v>127</v>
      </c>
      <c r="C1113" s="111"/>
      <c r="D1113" s="146">
        <v>5.9726999999999997</v>
      </c>
      <c r="E1113" s="144">
        <v>12.3</v>
      </c>
      <c r="F1113" s="137">
        <f t="shared" si="17"/>
        <v>0</v>
      </c>
      <c r="G1113" s="115">
        <v>158351.76999999999</v>
      </c>
      <c r="H1113" s="113"/>
      <c r="I1113" s="80" t="s">
        <v>389</v>
      </c>
      <c r="J1113" s="113"/>
      <c r="K1113" s="151">
        <v>1</v>
      </c>
      <c r="L1113" s="139">
        <v>0.8</v>
      </c>
      <c r="M1113" s="80" t="s">
        <v>1784</v>
      </c>
    </row>
    <row r="1114" spans="1:13" ht="15" customHeight="1">
      <c r="A1114" s="76" t="s">
        <v>1519</v>
      </c>
      <c r="B1114" s="117" t="s">
        <v>127</v>
      </c>
      <c r="C1114" s="111"/>
      <c r="D1114" s="146">
        <v>8.7309000000000001</v>
      </c>
      <c r="E1114" s="144">
        <v>16.28</v>
      </c>
      <c r="F1114" s="137">
        <f t="shared" si="17"/>
        <v>0</v>
      </c>
      <c r="G1114" s="115">
        <v>227609.69</v>
      </c>
      <c r="H1114" s="113"/>
      <c r="I1114" s="80" t="s">
        <v>389</v>
      </c>
      <c r="J1114" s="113"/>
      <c r="K1114" s="151">
        <v>1</v>
      </c>
      <c r="L1114" s="139">
        <v>0.8</v>
      </c>
      <c r="M1114" s="80" t="s">
        <v>1784</v>
      </c>
    </row>
    <row r="1115" spans="1:13" s="74" customFormat="1" ht="15" customHeight="1">
      <c r="A1115" s="76" t="s">
        <v>1520</v>
      </c>
      <c r="B1115" s="117" t="s">
        <v>315</v>
      </c>
      <c r="C1115" s="111"/>
      <c r="D1115" s="146">
        <v>1.3314999999999999</v>
      </c>
      <c r="E1115" s="144">
        <v>2.86</v>
      </c>
      <c r="F1115" s="137">
        <f t="shared" si="17"/>
        <v>0</v>
      </c>
      <c r="G1115" s="115">
        <v>33252.19</v>
      </c>
      <c r="H1115" s="113"/>
      <c r="I1115" s="80" t="s">
        <v>389</v>
      </c>
      <c r="J1115" s="113"/>
      <c r="K1115" s="151">
        <v>1</v>
      </c>
      <c r="L1115" s="139">
        <v>0.8</v>
      </c>
      <c r="M1115" s="80" t="s">
        <v>1784</v>
      </c>
    </row>
    <row r="1116" spans="1:13" ht="15" customHeight="1">
      <c r="A1116" s="76" t="s">
        <v>1521</v>
      </c>
      <c r="B1116" s="117" t="s">
        <v>315</v>
      </c>
      <c r="C1116" s="111"/>
      <c r="D1116" s="146">
        <v>1.7101</v>
      </c>
      <c r="E1116" s="144">
        <v>3.86</v>
      </c>
      <c r="F1116" s="137">
        <f t="shared" si="17"/>
        <v>0</v>
      </c>
      <c r="G1116" s="115">
        <v>50831.35</v>
      </c>
      <c r="H1116" s="113"/>
      <c r="I1116" s="80" t="s">
        <v>389</v>
      </c>
      <c r="J1116" s="113"/>
      <c r="K1116" s="151">
        <v>1</v>
      </c>
      <c r="L1116" s="139">
        <v>0.8</v>
      </c>
      <c r="M1116" s="80" t="s">
        <v>1784</v>
      </c>
    </row>
    <row r="1117" spans="1:13" ht="15" customHeight="1">
      <c r="A1117" s="76" t="s">
        <v>1522</v>
      </c>
      <c r="B1117" s="117" t="s">
        <v>315</v>
      </c>
      <c r="C1117" s="111"/>
      <c r="D1117" s="146">
        <v>2.5882999999999998</v>
      </c>
      <c r="E1117" s="144">
        <v>7.22</v>
      </c>
      <c r="F1117" s="137">
        <f t="shared" si="17"/>
        <v>0</v>
      </c>
      <c r="G1117" s="115">
        <v>61344.160000000003</v>
      </c>
      <c r="H1117" s="113"/>
      <c r="I1117" s="80" t="s">
        <v>389</v>
      </c>
      <c r="J1117" s="113"/>
      <c r="K1117" s="151">
        <v>1</v>
      </c>
      <c r="L1117" s="139">
        <v>0.8</v>
      </c>
      <c r="M1117" s="80" t="s">
        <v>1784</v>
      </c>
    </row>
    <row r="1118" spans="1:13" ht="15" customHeight="1">
      <c r="A1118" s="76" t="s">
        <v>1523</v>
      </c>
      <c r="B1118" s="117" t="s">
        <v>315</v>
      </c>
      <c r="C1118" s="111"/>
      <c r="D1118" s="146">
        <v>5.0015000000000001</v>
      </c>
      <c r="E1118" s="144">
        <v>9.93</v>
      </c>
      <c r="F1118" s="137">
        <f t="shared" si="17"/>
        <v>0</v>
      </c>
      <c r="G1118" s="115">
        <v>158968.64000000001</v>
      </c>
      <c r="H1118" s="113"/>
      <c r="I1118" s="80" t="s">
        <v>389</v>
      </c>
      <c r="J1118" s="113"/>
      <c r="K1118" s="151">
        <v>1</v>
      </c>
      <c r="L1118" s="139">
        <v>0.8</v>
      </c>
      <c r="M1118" s="80" t="s">
        <v>1784</v>
      </c>
    </row>
    <row r="1119" spans="1:13" s="74" customFormat="1" ht="15" customHeight="1">
      <c r="A1119" s="76" t="s">
        <v>1524</v>
      </c>
      <c r="B1119" s="117" t="s">
        <v>128</v>
      </c>
      <c r="C1119" s="111"/>
      <c r="D1119" s="146">
        <v>0.84809999999999997</v>
      </c>
      <c r="E1119" s="144">
        <v>2.95</v>
      </c>
      <c r="F1119" s="137">
        <f t="shared" si="17"/>
        <v>0</v>
      </c>
      <c r="G1119" s="115">
        <v>30000</v>
      </c>
      <c r="H1119" s="113"/>
      <c r="I1119" s="80" t="s">
        <v>409</v>
      </c>
      <c r="J1119" s="113"/>
      <c r="K1119" s="151">
        <v>1</v>
      </c>
      <c r="L1119" s="139">
        <v>0.8</v>
      </c>
      <c r="M1119" s="80" t="s">
        <v>1784</v>
      </c>
    </row>
    <row r="1120" spans="1:13" ht="15" customHeight="1">
      <c r="A1120" s="76" t="s">
        <v>1525</v>
      </c>
      <c r="B1120" s="117" t="s">
        <v>128</v>
      </c>
      <c r="C1120" s="111"/>
      <c r="D1120" s="146">
        <v>1.7222999999999999</v>
      </c>
      <c r="E1120" s="144">
        <v>4.62</v>
      </c>
      <c r="F1120" s="137">
        <f t="shared" si="17"/>
        <v>0</v>
      </c>
      <c r="G1120" s="115">
        <v>38587.31</v>
      </c>
      <c r="H1120" s="113"/>
      <c r="I1120" s="80" t="s">
        <v>409</v>
      </c>
      <c r="J1120" s="113"/>
      <c r="K1120" s="151">
        <v>1</v>
      </c>
      <c r="L1120" s="139">
        <v>0.8</v>
      </c>
      <c r="M1120" s="80" t="s">
        <v>1784</v>
      </c>
    </row>
    <row r="1121" spans="1:13" ht="15" customHeight="1">
      <c r="A1121" s="76" t="s">
        <v>1526</v>
      </c>
      <c r="B1121" s="117" t="s">
        <v>128</v>
      </c>
      <c r="C1121" s="111"/>
      <c r="D1121" s="146">
        <v>2.9853999999999998</v>
      </c>
      <c r="E1121" s="144">
        <v>6.99</v>
      </c>
      <c r="F1121" s="137">
        <f t="shared" si="17"/>
        <v>0</v>
      </c>
      <c r="G1121" s="115">
        <v>64661.15</v>
      </c>
      <c r="H1121" s="113"/>
      <c r="I1121" s="80" t="s">
        <v>409</v>
      </c>
      <c r="J1121" s="113"/>
      <c r="K1121" s="151">
        <v>1</v>
      </c>
      <c r="L1121" s="139">
        <v>0.8</v>
      </c>
      <c r="M1121" s="80" t="s">
        <v>1784</v>
      </c>
    </row>
    <row r="1122" spans="1:13" ht="15" customHeight="1">
      <c r="A1122" s="76" t="s">
        <v>1527</v>
      </c>
      <c r="B1122" s="117" t="s">
        <v>128</v>
      </c>
      <c r="C1122" s="111"/>
      <c r="D1122" s="146">
        <v>3.5836999999999999</v>
      </c>
      <c r="E1122" s="144">
        <v>10.97</v>
      </c>
      <c r="F1122" s="137">
        <f t="shared" si="17"/>
        <v>0</v>
      </c>
      <c r="G1122" s="115">
        <v>79786.820000000007</v>
      </c>
      <c r="H1122" s="113"/>
      <c r="I1122" s="80" t="s">
        <v>409</v>
      </c>
      <c r="J1122" s="113"/>
      <c r="K1122" s="151">
        <v>1</v>
      </c>
      <c r="L1122" s="139">
        <v>0.8</v>
      </c>
      <c r="M1122" s="80" t="s">
        <v>1784</v>
      </c>
    </row>
    <row r="1123" spans="1:13" s="74" customFormat="1" ht="15" customHeight="1">
      <c r="A1123" s="76" t="s">
        <v>1528</v>
      </c>
      <c r="B1123" s="117" t="s">
        <v>316</v>
      </c>
      <c r="C1123" s="111"/>
      <c r="D1123" s="146">
        <v>0.80359999999999998</v>
      </c>
      <c r="E1123" s="144">
        <v>1.92</v>
      </c>
      <c r="F1123" s="137">
        <f t="shared" si="17"/>
        <v>0</v>
      </c>
      <c r="G1123" s="115">
        <v>30000</v>
      </c>
      <c r="H1123" s="113"/>
      <c r="I1123" s="80" t="s">
        <v>389</v>
      </c>
      <c r="J1123" s="113"/>
      <c r="K1123" s="151">
        <v>1</v>
      </c>
      <c r="L1123" s="139">
        <v>0.8</v>
      </c>
      <c r="M1123" s="80" t="s">
        <v>1784</v>
      </c>
    </row>
    <row r="1124" spans="1:13" ht="15" customHeight="1">
      <c r="A1124" s="76" t="s">
        <v>1529</v>
      </c>
      <c r="B1124" s="117" t="s">
        <v>316</v>
      </c>
      <c r="C1124" s="111"/>
      <c r="D1124" s="146">
        <v>1.1201000000000001</v>
      </c>
      <c r="E1124" s="144">
        <v>3.27</v>
      </c>
      <c r="F1124" s="137">
        <f t="shared" si="17"/>
        <v>0</v>
      </c>
      <c r="G1124" s="115">
        <v>30000</v>
      </c>
      <c r="H1124" s="113"/>
      <c r="I1124" s="80" t="s">
        <v>389</v>
      </c>
      <c r="J1124" s="113"/>
      <c r="K1124" s="151">
        <v>1</v>
      </c>
      <c r="L1124" s="139">
        <v>0.8</v>
      </c>
      <c r="M1124" s="80" t="s">
        <v>1784</v>
      </c>
    </row>
    <row r="1125" spans="1:13" ht="15" customHeight="1">
      <c r="A1125" s="76" t="s">
        <v>1530</v>
      </c>
      <c r="B1125" s="117" t="s">
        <v>316</v>
      </c>
      <c r="C1125" s="111"/>
      <c r="D1125" s="146">
        <v>1.5527</v>
      </c>
      <c r="E1125" s="144">
        <v>4.4400000000000004</v>
      </c>
      <c r="F1125" s="137">
        <f t="shared" si="17"/>
        <v>0</v>
      </c>
      <c r="G1125" s="115">
        <v>42364.24</v>
      </c>
      <c r="H1125" s="113"/>
      <c r="I1125" s="80" t="s">
        <v>389</v>
      </c>
      <c r="J1125" s="113"/>
      <c r="K1125" s="151">
        <v>1</v>
      </c>
      <c r="L1125" s="139">
        <v>0.8</v>
      </c>
      <c r="M1125" s="80" t="s">
        <v>1784</v>
      </c>
    </row>
    <row r="1126" spans="1:13" ht="15" customHeight="1">
      <c r="A1126" s="76" t="s">
        <v>1531</v>
      </c>
      <c r="B1126" s="117" t="s">
        <v>316</v>
      </c>
      <c r="C1126" s="111"/>
      <c r="D1126" s="146">
        <v>3.0405000000000002</v>
      </c>
      <c r="E1126" s="144">
        <v>7.7</v>
      </c>
      <c r="F1126" s="137">
        <f t="shared" si="17"/>
        <v>0</v>
      </c>
      <c r="G1126" s="115">
        <v>92676.99</v>
      </c>
      <c r="H1126" s="113"/>
      <c r="I1126" s="80" t="s">
        <v>389</v>
      </c>
      <c r="J1126" s="113"/>
      <c r="K1126" s="151">
        <v>1</v>
      </c>
      <c r="L1126" s="139">
        <v>0.8</v>
      </c>
      <c r="M1126" s="80" t="s">
        <v>1784</v>
      </c>
    </row>
    <row r="1127" spans="1:13" s="74" customFormat="1" ht="15" customHeight="1">
      <c r="A1127" s="76" t="s">
        <v>1532</v>
      </c>
      <c r="B1127" s="117" t="s">
        <v>129</v>
      </c>
      <c r="C1127" s="111"/>
      <c r="D1127" s="146">
        <v>0.45500000000000002</v>
      </c>
      <c r="E1127" s="144">
        <v>2.6</v>
      </c>
      <c r="F1127" s="137">
        <f t="shared" si="17"/>
        <v>0</v>
      </c>
      <c r="G1127" s="115">
        <v>30000</v>
      </c>
      <c r="H1127" s="113"/>
      <c r="I1127" s="80" t="s">
        <v>389</v>
      </c>
      <c r="J1127" s="113"/>
      <c r="K1127" s="151">
        <v>1</v>
      </c>
      <c r="L1127" s="139">
        <v>0.8</v>
      </c>
      <c r="M1127" s="80" t="s">
        <v>1784</v>
      </c>
    </row>
    <row r="1128" spans="1:13" ht="15" customHeight="1">
      <c r="A1128" s="76" t="s">
        <v>1533</v>
      </c>
      <c r="B1128" s="117" t="s">
        <v>129</v>
      </c>
      <c r="C1128" s="111"/>
      <c r="D1128" s="146">
        <v>1.1008</v>
      </c>
      <c r="E1128" s="144">
        <v>3.28</v>
      </c>
      <c r="F1128" s="137">
        <f t="shared" si="17"/>
        <v>0</v>
      </c>
      <c r="G1128" s="115">
        <v>41384.589999999997</v>
      </c>
      <c r="H1128" s="113"/>
      <c r="I1128" s="80" t="s">
        <v>389</v>
      </c>
      <c r="J1128" s="113"/>
      <c r="K1128" s="151">
        <v>1</v>
      </c>
      <c r="L1128" s="139">
        <v>0.8</v>
      </c>
      <c r="M1128" s="80" t="s">
        <v>1784</v>
      </c>
    </row>
    <row r="1129" spans="1:13" ht="15" customHeight="1">
      <c r="A1129" s="76" t="s">
        <v>1534</v>
      </c>
      <c r="B1129" s="117" t="s">
        <v>129</v>
      </c>
      <c r="C1129" s="111"/>
      <c r="D1129" s="146">
        <v>4.1993</v>
      </c>
      <c r="E1129" s="144">
        <v>8.7200000000000006</v>
      </c>
      <c r="F1129" s="137">
        <f t="shared" si="17"/>
        <v>0</v>
      </c>
      <c r="G1129" s="115">
        <v>136901.1</v>
      </c>
      <c r="H1129" s="113"/>
      <c r="I1129" s="80" t="s">
        <v>389</v>
      </c>
      <c r="J1129" s="113"/>
      <c r="K1129" s="151">
        <v>1</v>
      </c>
      <c r="L1129" s="139">
        <v>0.8</v>
      </c>
      <c r="M1129" s="80" t="s">
        <v>1784</v>
      </c>
    </row>
    <row r="1130" spans="1:13" ht="15" customHeight="1">
      <c r="A1130" s="76" t="s">
        <v>1535</v>
      </c>
      <c r="B1130" s="117" t="s">
        <v>129</v>
      </c>
      <c r="C1130" s="111"/>
      <c r="D1130" s="146">
        <v>8.6595999999999993</v>
      </c>
      <c r="E1130" s="144">
        <v>16.579999999999998</v>
      </c>
      <c r="F1130" s="137">
        <f t="shared" si="17"/>
        <v>0</v>
      </c>
      <c r="G1130" s="115">
        <v>253998.07</v>
      </c>
      <c r="H1130" s="113"/>
      <c r="I1130" s="80" t="s">
        <v>389</v>
      </c>
      <c r="J1130" s="113"/>
      <c r="K1130" s="151">
        <v>1</v>
      </c>
      <c r="L1130" s="139">
        <v>0.8</v>
      </c>
      <c r="M1130" s="80" t="s">
        <v>1784</v>
      </c>
    </row>
    <row r="1131" spans="1:13" s="74" customFormat="1" ht="15" customHeight="1">
      <c r="A1131" s="76" t="s">
        <v>1536</v>
      </c>
      <c r="B1131" s="117" t="s">
        <v>130</v>
      </c>
      <c r="C1131" s="111"/>
      <c r="D1131" s="146">
        <v>0.85340000000000005</v>
      </c>
      <c r="E1131" s="144">
        <v>3.05</v>
      </c>
      <c r="F1131" s="137">
        <f t="shared" si="17"/>
        <v>0</v>
      </c>
      <c r="G1131" s="115">
        <v>30000</v>
      </c>
      <c r="H1131" s="113"/>
      <c r="I1131" s="80" t="s">
        <v>389</v>
      </c>
      <c r="J1131" s="113"/>
      <c r="K1131" s="151">
        <v>1</v>
      </c>
      <c r="L1131" s="139">
        <v>0.8</v>
      </c>
      <c r="M1131" s="80" t="s">
        <v>1784</v>
      </c>
    </row>
    <row r="1132" spans="1:13" ht="15" customHeight="1">
      <c r="A1132" s="76" t="s">
        <v>1537</v>
      </c>
      <c r="B1132" s="117" t="s">
        <v>130</v>
      </c>
      <c r="C1132" s="111"/>
      <c r="D1132" s="146">
        <v>1.0803</v>
      </c>
      <c r="E1132" s="144">
        <v>3.25</v>
      </c>
      <c r="F1132" s="137">
        <f t="shared" si="17"/>
        <v>0</v>
      </c>
      <c r="G1132" s="115">
        <v>30000</v>
      </c>
      <c r="H1132" s="113"/>
      <c r="I1132" s="80" t="s">
        <v>389</v>
      </c>
      <c r="J1132" s="113"/>
      <c r="K1132" s="151">
        <v>1</v>
      </c>
      <c r="L1132" s="139">
        <v>0.8</v>
      </c>
      <c r="M1132" s="80" t="s">
        <v>1784</v>
      </c>
    </row>
    <row r="1133" spans="1:13" ht="15" customHeight="1">
      <c r="A1133" s="76" t="s">
        <v>1538</v>
      </c>
      <c r="B1133" s="117" t="s">
        <v>130</v>
      </c>
      <c r="C1133" s="111"/>
      <c r="D1133" s="146">
        <v>1.6214999999999999</v>
      </c>
      <c r="E1133" s="144">
        <v>3.79</v>
      </c>
      <c r="F1133" s="137">
        <f t="shared" si="17"/>
        <v>0</v>
      </c>
      <c r="G1133" s="115">
        <v>109654.67</v>
      </c>
      <c r="H1133" s="113"/>
      <c r="I1133" s="80" t="s">
        <v>389</v>
      </c>
      <c r="J1133" s="113"/>
      <c r="K1133" s="151">
        <v>1</v>
      </c>
      <c r="L1133" s="139">
        <v>0.8</v>
      </c>
      <c r="M1133" s="80" t="s">
        <v>1784</v>
      </c>
    </row>
    <row r="1134" spans="1:13" ht="15" customHeight="1">
      <c r="A1134" s="76" t="s">
        <v>1539</v>
      </c>
      <c r="B1134" s="117" t="s">
        <v>130</v>
      </c>
      <c r="C1134" s="111"/>
      <c r="D1134" s="146">
        <v>4.0084</v>
      </c>
      <c r="E1134" s="144">
        <v>7.8</v>
      </c>
      <c r="F1134" s="137">
        <f t="shared" si="17"/>
        <v>0</v>
      </c>
      <c r="G1134" s="115">
        <v>120650.13</v>
      </c>
      <c r="H1134" s="113"/>
      <c r="I1134" s="80" t="s">
        <v>389</v>
      </c>
      <c r="J1134" s="113"/>
      <c r="K1134" s="151">
        <v>1</v>
      </c>
      <c r="L1134" s="139">
        <v>0.8</v>
      </c>
      <c r="M1134" s="80" t="s">
        <v>1784</v>
      </c>
    </row>
    <row r="1135" spans="1:13" s="74" customFormat="1" ht="15" customHeight="1">
      <c r="A1135" s="76" t="s">
        <v>1540</v>
      </c>
      <c r="B1135" s="117" t="s">
        <v>317</v>
      </c>
      <c r="C1135" s="111"/>
      <c r="D1135" s="146">
        <v>1.0258</v>
      </c>
      <c r="E1135" s="144">
        <v>3.45</v>
      </c>
      <c r="F1135" s="137">
        <f t="shared" si="17"/>
        <v>0</v>
      </c>
      <c r="G1135" s="115">
        <v>30000</v>
      </c>
      <c r="H1135" s="113"/>
      <c r="I1135" s="80" t="s">
        <v>385</v>
      </c>
      <c r="J1135" s="113"/>
      <c r="K1135" s="151">
        <v>1</v>
      </c>
      <c r="L1135" s="139">
        <v>0.8</v>
      </c>
      <c r="M1135" s="80" t="s">
        <v>1784</v>
      </c>
    </row>
    <row r="1136" spans="1:13" ht="15" customHeight="1">
      <c r="A1136" s="76" t="s">
        <v>1541</v>
      </c>
      <c r="B1136" s="117" t="s">
        <v>317</v>
      </c>
      <c r="C1136" s="111"/>
      <c r="D1136" s="146">
        <v>2.1848000000000001</v>
      </c>
      <c r="E1136" s="144">
        <v>6.64</v>
      </c>
      <c r="F1136" s="137">
        <f t="shared" si="17"/>
        <v>0</v>
      </c>
      <c r="G1136" s="115">
        <v>58719.7</v>
      </c>
      <c r="H1136" s="113"/>
      <c r="I1136" s="80" t="s">
        <v>385</v>
      </c>
      <c r="J1136" s="113"/>
      <c r="K1136" s="151">
        <v>1</v>
      </c>
      <c r="L1136" s="139">
        <v>0.8</v>
      </c>
      <c r="M1136" s="80" t="s">
        <v>1784</v>
      </c>
    </row>
    <row r="1137" spans="1:13" ht="15" customHeight="1">
      <c r="A1137" s="76" t="s">
        <v>1542</v>
      </c>
      <c r="B1137" s="117" t="s">
        <v>317</v>
      </c>
      <c r="C1137" s="111"/>
      <c r="D1137" s="146">
        <v>3.2414999999999998</v>
      </c>
      <c r="E1137" s="144">
        <v>9.8699999999999992</v>
      </c>
      <c r="F1137" s="137">
        <f t="shared" si="17"/>
        <v>0</v>
      </c>
      <c r="G1137" s="115">
        <v>79018.89</v>
      </c>
      <c r="H1137" s="113"/>
      <c r="I1137" s="80" t="s">
        <v>385</v>
      </c>
      <c r="J1137" s="113"/>
      <c r="K1137" s="151">
        <v>1</v>
      </c>
      <c r="L1137" s="139">
        <v>0.8</v>
      </c>
      <c r="M1137" s="80" t="s">
        <v>1784</v>
      </c>
    </row>
    <row r="1138" spans="1:13" ht="15" customHeight="1">
      <c r="A1138" s="76" t="s">
        <v>1543</v>
      </c>
      <c r="B1138" s="117" t="s">
        <v>317</v>
      </c>
      <c r="C1138" s="111"/>
      <c r="D1138" s="146">
        <v>7.1616999999999997</v>
      </c>
      <c r="E1138" s="144">
        <v>15.24</v>
      </c>
      <c r="F1138" s="137">
        <f t="shared" si="17"/>
        <v>0</v>
      </c>
      <c r="G1138" s="115">
        <v>225019.99</v>
      </c>
      <c r="H1138" s="113"/>
      <c r="I1138" s="80" t="s">
        <v>385</v>
      </c>
      <c r="J1138" s="113"/>
      <c r="K1138" s="151">
        <v>1</v>
      </c>
      <c r="L1138" s="139">
        <v>0.8</v>
      </c>
      <c r="M1138" s="80" t="s">
        <v>1784</v>
      </c>
    </row>
    <row r="1139" spans="1:13" s="74" customFormat="1" ht="15" customHeight="1">
      <c r="A1139" s="76" t="s">
        <v>1544</v>
      </c>
      <c r="B1139" s="117" t="s">
        <v>318</v>
      </c>
      <c r="C1139" s="111"/>
      <c r="D1139" s="146">
        <v>1.0593999999999999</v>
      </c>
      <c r="E1139" s="144">
        <v>3.01</v>
      </c>
      <c r="F1139" s="137">
        <f t="shared" si="17"/>
        <v>0</v>
      </c>
      <c r="G1139" s="115">
        <v>30000</v>
      </c>
      <c r="H1139" s="113"/>
      <c r="I1139" s="80" t="s">
        <v>385</v>
      </c>
      <c r="J1139" s="113"/>
      <c r="K1139" s="151">
        <v>1</v>
      </c>
      <c r="L1139" s="139">
        <v>0.8</v>
      </c>
      <c r="M1139" s="80" t="s">
        <v>1784</v>
      </c>
    </row>
    <row r="1140" spans="1:13" ht="15" customHeight="1">
      <c r="A1140" s="76" t="s">
        <v>1545</v>
      </c>
      <c r="B1140" s="117" t="s">
        <v>318</v>
      </c>
      <c r="C1140" s="111"/>
      <c r="D1140" s="146">
        <v>1.3886000000000001</v>
      </c>
      <c r="E1140" s="144">
        <v>5.53</v>
      </c>
      <c r="F1140" s="137">
        <f t="shared" si="17"/>
        <v>0</v>
      </c>
      <c r="G1140" s="115">
        <v>44148.07</v>
      </c>
      <c r="H1140" s="113"/>
      <c r="I1140" s="80" t="s">
        <v>385</v>
      </c>
      <c r="J1140" s="113"/>
      <c r="K1140" s="151">
        <v>1</v>
      </c>
      <c r="L1140" s="139">
        <v>0.8</v>
      </c>
      <c r="M1140" s="80" t="s">
        <v>1784</v>
      </c>
    </row>
    <row r="1141" spans="1:13" ht="15" customHeight="1">
      <c r="A1141" s="76" t="s">
        <v>1546</v>
      </c>
      <c r="B1141" s="117" t="s">
        <v>318</v>
      </c>
      <c r="C1141" s="111"/>
      <c r="D1141" s="146">
        <v>2.6074999999999999</v>
      </c>
      <c r="E1141" s="144">
        <v>9.6199999999999992</v>
      </c>
      <c r="F1141" s="137">
        <f t="shared" si="17"/>
        <v>0</v>
      </c>
      <c r="G1141" s="115">
        <v>59467.69</v>
      </c>
      <c r="H1141" s="113"/>
      <c r="I1141" s="80" t="s">
        <v>385</v>
      </c>
      <c r="J1141" s="113"/>
      <c r="K1141" s="151">
        <v>1</v>
      </c>
      <c r="L1141" s="139">
        <v>0.8</v>
      </c>
      <c r="M1141" s="80" t="s">
        <v>1784</v>
      </c>
    </row>
    <row r="1142" spans="1:13" ht="15" customHeight="1">
      <c r="A1142" s="76" t="s">
        <v>1547</v>
      </c>
      <c r="B1142" s="117" t="s">
        <v>318</v>
      </c>
      <c r="C1142" s="111"/>
      <c r="D1142" s="146">
        <v>6.4607999999999999</v>
      </c>
      <c r="E1142" s="144">
        <v>13.42</v>
      </c>
      <c r="F1142" s="137">
        <f t="shared" si="17"/>
        <v>0</v>
      </c>
      <c r="G1142" s="115">
        <v>228812.39</v>
      </c>
      <c r="H1142" s="113"/>
      <c r="I1142" s="80" t="s">
        <v>385</v>
      </c>
      <c r="J1142" s="113"/>
      <c r="K1142" s="151">
        <v>1</v>
      </c>
      <c r="L1142" s="139">
        <v>0.8</v>
      </c>
      <c r="M1142" s="80" t="s">
        <v>1784</v>
      </c>
    </row>
    <row r="1143" spans="1:13" s="74" customFormat="1" ht="15" customHeight="1">
      <c r="A1143" s="76" t="s">
        <v>1548</v>
      </c>
      <c r="B1143" s="117" t="s">
        <v>319</v>
      </c>
      <c r="C1143" s="111"/>
      <c r="D1143" s="146">
        <v>0.58579999999999999</v>
      </c>
      <c r="E1143" s="144">
        <v>2.4500000000000002</v>
      </c>
      <c r="F1143" s="137">
        <f t="shared" si="17"/>
        <v>0</v>
      </c>
      <c r="G1143" s="115">
        <v>30000</v>
      </c>
      <c r="H1143" s="113"/>
      <c r="I1143" s="80" t="s">
        <v>1845</v>
      </c>
      <c r="J1143" s="113"/>
      <c r="K1143" s="80">
        <v>1.31</v>
      </c>
      <c r="L1143" s="139">
        <v>0.8</v>
      </c>
      <c r="M1143" s="80" t="s">
        <v>1784</v>
      </c>
    </row>
    <row r="1144" spans="1:13" ht="15" customHeight="1">
      <c r="A1144" s="76" t="s">
        <v>1549</v>
      </c>
      <c r="B1144" s="117" t="s">
        <v>319</v>
      </c>
      <c r="C1144" s="111"/>
      <c r="D1144" s="146">
        <v>0.86509999999999998</v>
      </c>
      <c r="E1144" s="144">
        <v>3.21</v>
      </c>
      <c r="F1144" s="137">
        <f t="shared" si="17"/>
        <v>0</v>
      </c>
      <c r="G1144" s="115">
        <v>30000</v>
      </c>
      <c r="H1144" s="113"/>
      <c r="I1144" s="80" t="s">
        <v>1845</v>
      </c>
      <c r="J1144" s="113"/>
      <c r="K1144" s="80">
        <v>1.31</v>
      </c>
      <c r="L1144" s="139">
        <v>0.8</v>
      </c>
      <c r="M1144" s="80" t="s">
        <v>1784</v>
      </c>
    </row>
    <row r="1145" spans="1:13" ht="15" customHeight="1">
      <c r="A1145" s="76" t="s">
        <v>1550</v>
      </c>
      <c r="B1145" s="117" t="s">
        <v>319</v>
      </c>
      <c r="C1145" s="111"/>
      <c r="D1145" s="146">
        <v>1.6637</v>
      </c>
      <c r="E1145" s="144">
        <v>5.04</v>
      </c>
      <c r="F1145" s="137">
        <f t="shared" si="17"/>
        <v>0</v>
      </c>
      <c r="G1145" s="115">
        <v>46011.16</v>
      </c>
      <c r="H1145" s="113"/>
      <c r="I1145" s="80" t="s">
        <v>1845</v>
      </c>
      <c r="J1145" s="113"/>
      <c r="K1145" s="80">
        <v>1.31</v>
      </c>
      <c r="L1145" s="139">
        <v>0.8</v>
      </c>
      <c r="M1145" s="80" t="s">
        <v>1784</v>
      </c>
    </row>
    <row r="1146" spans="1:13" ht="15" customHeight="1">
      <c r="A1146" s="76" t="s">
        <v>35</v>
      </c>
      <c r="B1146" s="117" t="s">
        <v>319</v>
      </c>
      <c r="C1146" s="111"/>
      <c r="D1146" s="146">
        <v>3.5131999999999999</v>
      </c>
      <c r="E1146" s="144">
        <v>7.93</v>
      </c>
      <c r="F1146" s="137">
        <f t="shared" si="17"/>
        <v>0</v>
      </c>
      <c r="G1146" s="115">
        <v>103076.9</v>
      </c>
      <c r="H1146" s="113"/>
      <c r="I1146" s="80" t="s">
        <v>1845</v>
      </c>
      <c r="J1146" s="113"/>
      <c r="K1146" s="80">
        <v>1.31</v>
      </c>
      <c r="L1146" s="139">
        <v>0.8</v>
      </c>
      <c r="M1146" s="80" t="s">
        <v>1784</v>
      </c>
    </row>
    <row r="1147" spans="1:13" s="74" customFormat="1" ht="15" customHeight="1">
      <c r="A1147" s="76" t="s">
        <v>1551</v>
      </c>
      <c r="B1147" s="117" t="s">
        <v>131</v>
      </c>
      <c r="C1147" s="111"/>
      <c r="D1147" s="146">
        <v>0.60899999999999999</v>
      </c>
      <c r="E1147" s="144">
        <v>2.4900000000000002</v>
      </c>
      <c r="F1147" s="137">
        <f t="shared" si="17"/>
        <v>0</v>
      </c>
      <c r="G1147" s="115">
        <v>30000</v>
      </c>
      <c r="H1147" s="113"/>
      <c r="I1147" s="80" t="s">
        <v>1845</v>
      </c>
      <c r="J1147" s="113"/>
      <c r="K1147" s="80">
        <v>1.31</v>
      </c>
      <c r="L1147" s="139">
        <v>0.8</v>
      </c>
      <c r="M1147" s="80" t="s">
        <v>1784</v>
      </c>
    </row>
    <row r="1148" spans="1:13" ht="15" customHeight="1">
      <c r="A1148" s="76" t="s">
        <v>1552</v>
      </c>
      <c r="B1148" s="117" t="s">
        <v>131</v>
      </c>
      <c r="C1148" s="111"/>
      <c r="D1148" s="146">
        <v>0.92320000000000002</v>
      </c>
      <c r="E1148" s="144">
        <v>3.65</v>
      </c>
      <c r="F1148" s="137">
        <f t="shared" si="17"/>
        <v>0</v>
      </c>
      <c r="G1148" s="115">
        <v>30000</v>
      </c>
      <c r="H1148" s="113"/>
      <c r="I1148" s="80" t="s">
        <v>1845</v>
      </c>
      <c r="J1148" s="113"/>
      <c r="K1148" s="80">
        <v>1.31</v>
      </c>
      <c r="L1148" s="139">
        <v>0.8</v>
      </c>
      <c r="M1148" s="80" t="s">
        <v>1784</v>
      </c>
    </row>
    <row r="1149" spans="1:13" ht="15" customHeight="1">
      <c r="A1149" s="76" t="s">
        <v>1553</v>
      </c>
      <c r="B1149" s="117" t="s">
        <v>131</v>
      </c>
      <c r="C1149" s="111"/>
      <c r="D1149" s="146">
        <v>2.1410999999999998</v>
      </c>
      <c r="E1149" s="144">
        <v>6.71</v>
      </c>
      <c r="F1149" s="137">
        <f t="shared" si="17"/>
        <v>0</v>
      </c>
      <c r="G1149" s="115">
        <v>66832.66</v>
      </c>
      <c r="H1149" s="113"/>
      <c r="I1149" s="80" t="s">
        <v>1845</v>
      </c>
      <c r="J1149" s="113"/>
      <c r="K1149" s="80">
        <v>1.31</v>
      </c>
      <c r="L1149" s="139">
        <v>0.8</v>
      </c>
      <c r="M1149" s="80" t="s">
        <v>1784</v>
      </c>
    </row>
    <row r="1150" spans="1:13" ht="15" customHeight="1">
      <c r="A1150" s="76" t="s">
        <v>1554</v>
      </c>
      <c r="B1150" s="117" t="s">
        <v>131</v>
      </c>
      <c r="C1150" s="111"/>
      <c r="D1150" s="146">
        <v>3.4335</v>
      </c>
      <c r="E1150" s="144">
        <v>9.57</v>
      </c>
      <c r="F1150" s="137">
        <f t="shared" si="17"/>
        <v>0</v>
      </c>
      <c r="G1150" s="115">
        <v>111977.14</v>
      </c>
      <c r="H1150" s="113"/>
      <c r="I1150" s="80" t="s">
        <v>1845</v>
      </c>
      <c r="J1150" s="113"/>
      <c r="K1150" s="80">
        <v>1.31</v>
      </c>
      <c r="L1150" s="139">
        <v>0.8</v>
      </c>
      <c r="M1150" s="80" t="s">
        <v>1784</v>
      </c>
    </row>
    <row r="1151" spans="1:13" s="74" customFormat="1" ht="15" customHeight="1">
      <c r="A1151" s="76" t="s">
        <v>1555</v>
      </c>
      <c r="B1151" s="117" t="s">
        <v>320</v>
      </c>
      <c r="C1151" s="111"/>
      <c r="D1151" s="146">
        <v>0.40839999999999999</v>
      </c>
      <c r="E1151" s="144">
        <v>1.74</v>
      </c>
      <c r="F1151" s="137">
        <f t="shared" si="17"/>
        <v>0</v>
      </c>
      <c r="G1151" s="115">
        <v>30000</v>
      </c>
      <c r="H1151" s="113"/>
      <c r="I1151" s="135" t="s">
        <v>1845</v>
      </c>
      <c r="J1151" s="113"/>
      <c r="K1151" s="80">
        <v>1.31</v>
      </c>
      <c r="L1151" s="139">
        <v>0.8</v>
      </c>
      <c r="M1151" s="149" t="s">
        <v>1784</v>
      </c>
    </row>
    <row r="1152" spans="1:13" ht="15" customHeight="1">
      <c r="A1152" s="76" t="s">
        <v>1556</v>
      </c>
      <c r="B1152" s="117" t="s">
        <v>320</v>
      </c>
      <c r="C1152" s="111"/>
      <c r="D1152" s="146">
        <v>0.44550000000000001</v>
      </c>
      <c r="E1152" s="144">
        <v>2.0499999999999998</v>
      </c>
      <c r="F1152" s="137">
        <f t="shared" si="17"/>
        <v>0</v>
      </c>
      <c r="G1152" s="115">
        <v>30000</v>
      </c>
      <c r="H1152" s="113"/>
      <c r="I1152" s="80" t="s">
        <v>1845</v>
      </c>
      <c r="J1152" s="113"/>
      <c r="K1152" s="80">
        <v>1.31</v>
      </c>
      <c r="L1152" s="139">
        <v>0.8</v>
      </c>
      <c r="M1152" s="149" t="s">
        <v>1784</v>
      </c>
    </row>
    <row r="1153" spans="1:13" ht="15" customHeight="1">
      <c r="A1153" s="76" t="s">
        <v>1557</v>
      </c>
      <c r="B1153" s="117" t="s">
        <v>320</v>
      </c>
      <c r="C1153" s="111"/>
      <c r="D1153" s="146">
        <v>0.99</v>
      </c>
      <c r="E1153" s="144">
        <v>3.07</v>
      </c>
      <c r="F1153" s="137">
        <f t="shared" si="17"/>
        <v>0</v>
      </c>
      <c r="G1153" s="115">
        <v>30000</v>
      </c>
      <c r="H1153" s="113"/>
      <c r="I1153" s="80" t="s">
        <v>1845</v>
      </c>
      <c r="J1153" s="113"/>
      <c r="K1153" s="80">
        <v>1.31</v>
      </c>
      <c r="L1153" s="139">
        <v>0.8</v>
      </c>
      <c r="M1153" s="149" t="s">
        <v>1784</v>
      </c>
    </row>
    <row r="1154" spans="1:13" ht="15" customHeight="1">
      <c r="A1154" s="76" t="s">
        <v>1558</v>
      </c>
      <c r="B1154" s="117" t="s">
        <v>320</v>
      </c>
      <c r="C1154" s="111"/>
      <c r="D1154" s="146">
        <v>1.3347</v>
      </c>
      <c r="E1154" s="144">
        <v>4.2</v>
      </c>
      <c r="F1154" s="137">
        <f t="shared" si="17"/>
        <v>0</v>
      </c>
      <c r="G1154" s="115">
        <v>30007.66</v>
      </c>
      <c r="H1154" s="113"/>
      <c r="I1154" s="80" t="s">
        <v>1845</v>
      </c>
      <c r="J1154" s="113"/>
      <c r="K1154" s="80">
        <v>1.31</v>
      </c>
      <c r="L1154" s="139">
        <v>0.8</v>
      </c>
      <c r="M1154" s="149" t="s">
        <v>1784</v>
      </c>
    </row>
    <row r="1155" spans="1:13" s="74" customFormat="1" ht="15" customHeight="1">
      <c r="A1155" s="76" t="s">
        <v>1559</v>
      </c>
      <c r="B1155" s="117" t="s">
        <v>132</v>
      </c>
      <c r="C1155" s="111"/>
      <c r="D1155" s="146">
        <v>0.33610000000000001</v>
      </c>
      <c r="E1155" s="144">
        <v>1.56</v>
      </c>
      <c r="F1155" s="137">
        <f t="shared" si="17"/>
        <v>0</v>
      </c>
      <c r="G1155" s="115">
        <v>30000</v>
      </c>
      <c r="H1155" s="113"/>
      <c r="I1155" s="80" t="s">
        <v>1845</v>
      </c>
      <c r="J1155" s="113"/>
      <c r="K1155" s="80">
        <v>1.31</v>
      </c>
      <c r="L1155" s="139">
        <v>0.8</v>
      </c>
      <c r="M1155" s="149" t="s">
        <v>1784</v>
      </c>
    </row>
    <row r="1156" spans="1:13" ht="15" customHeight="1">
      <c r="A1156" s="76" t="s">
        <v>1560</v>
      </c>
      <c r="B1156" s="117" t="s">
        <v>132</v>
      </c>
      <c r="C1156" s="111"/>
      <c r="D1156" s="146">
        <v>0.47320000000000001</v>
      </c>
      <c r="E1156" s="144">
        <v>1.95</v>
      </c>
      <c r="F1156" s="137">
        <f t="shared" si="17"/>
        <v>0</v>
      </c>
      <c r="G1156" s="115">
        <v>30000</v>
      </c>
      <c r="H1156" s="113"/>
      <c r="I1156" s="80" t="s">
        <v>1845</v>
      </c>
      <c r="J1156" s="113"/>
      <c r="K1156" s="80">
        <v>1.31</v>
      </c>
      <c r="L1156" s="139">
        <v>0.8</v>
      </c>
      <c r="M1156" s="149" t="s">
        <v>1784</v>
      </c>
    </row>
    <row r="1157" spans="1:13" ht="15" customHeight="1">
      <c r="A1157" s="76" t="s">
        <v>1561</v>
      </c>
      <c r="B1157" s="117" t="s">
        <v>132</v>
      </c>
      <c r="C1157" s="111"/>
      <c r="D1157" s="146">
        <v>1.1472</v>
      </c>
      <c r="E1157" s="144">
        <v>3.44</v>
      </c>
      <c r="F1157" s="137">
        <f t="shared" si="17"/>
        <v>0</v>
      </c>
      <c r="G1157" s="115">
        <v>43548.52</v>
      </c>
      <c r="H1157" s="113"/>
      <c r="I1157" s="80" t="s">
        <v>1845</v>
      </c>
      <c r="J1157" s="113"/>
      <c r="K1157" s="80">
        <v>1.31</v>
      </c>
      <c r="L1157" s="139">
        <v>0.8</v>
      </c>
      <c r="M1157" s="149" t="s">
        <v>1784</v>
      </c>
    </row>
    <row r="1158" spans="1:13" ht="15" customHeight="1">
      <c r="A1158" s="76" t="s">
        <v>1562</v>
      </c>
      <c r="B1158" s="77" t="s">
        <v>132</v>
      </c>
      <c r="D1158" s="148">
        <v>1.9593</v>
      </c>
      <c r="E1158" s="144">
        <v>6.33</v>
      </c>
      <c r="F1158" s="137">
        <f t="shared" si="17"/>
        <v>0</v>
      </c>
      <c r="G1158" s="115">
        <v>43832.5</v>
      </c>
      <c r="H1158" s="75"/>
      <c r="I1158" s="79" t="s">
        <v>1845</v>
      </c>
      <c r="J1158" s="75"/>
      <c r="K1158" s="79">
        <v>1.31</v>
      </c>
      <c r="L1158" s="141">
        <v>0.8</v>
      </c>
      <c r="M1158" s="149" t="s">
        <v>1784</v>
      </c>
    </row>
    <row r="1159" spans="1:13" s="74" customFormat="1" ht="15" customHeight="1">
      <c r="A1159" s="76" t="s">
        <v>1563</v>
      </c>
      <c r="B1159" s="77" t="s">
        <v>321</v>
      </c>
      <c r="C1159" s="73"/>
      <c r="D1159" s="148">
        <v>0.58330000000000004</v>
      </c>
      <c r="E1159" s="144">
        <v>2.3199999999999998</v>
      </c>
      <c r="F1159" s="137">
        <f t="shared" ref="F1159:F1222" si="18">IF(I1159="Mental Health and Substance Abuse",ROUND(E1159,0),0)</f>
        <v>0</v>
      </c>
      <c r="G1159" s="115">
        <v>30000</v>
      </c>
      <c r="H1159" s="75"/>
      <c r="I1159" s="79" t="s">
        <v>1845</v>
      </c>
      <c r="J1159" s="75"/>
      <c r="K1159" s="79">
        <v>1.31</v>
      </c>
      <c r="L1159" s="141">
        <v>0.8</v>
      </c>
      <c r="M1159" s="149" t="s">
        <v>1784</v>
      </c>
    </row>
    <row r="1160" spans="1:13" ht="15" customHeight="1">
      <c r="A1160" s="76" t="s">
        <v>1564</v>
      </c>
      <c r="B1160" s="117" t="s">
        <v>321</v>
      </c>
      <c r="C1160" s="111"/>
      <c r="D1160" s="146">
        <v>0.85329999999999995</v>
      </c>
      <c r="E1160" s="144">
        <v>3.08</v>
      </c>
      <c r="F1160" s="137">
        <f t="shared" si="18"/>
        <v>0</v>
      </c>
      <c r="G1160" s="115">
        <v>30000</v>
      </c>
      <c r="H1160" s="113"/>
      <c r="I1160" s="80" t="s">
        <v>1845</v>
      </c>
      <c r="J1160" s="113"/>
      <c r="K1160" s="80">
        <v>1.31</v>
      </c>
      <c r="L1160" s="139">
        <v>0.8</v>
      </c>
      <c r="M1160" s="149" t="s">
        <v>1784</v>
      </c>
    </row>
    <row r="1161" spans="1:13" ht="15" customHeight="1">
      <c r="A1161" s="76" t="s">
        <v>1565</v>
      </c>
      <c r="B1161" s="117" t="s">
        <v>321</v>
      </c>
      <c r="C1161" s="111"/>
      <c r="D1161" s="146">
        <v>1.3989</v>
      </c>
      <c r="E1161" s="144">
        <v>4.9800000000000004</v>
      </c>
      <c r="F1161" s="137">
        <f t="shared" si="18"/>
        <v>0</v>
      </c>
      <c r="G1161" s="115">
        <v>36463.300000000003</v>
      </c>
      <c r="H1161" s="113"/>
      <c r="I1161" s="80" t="s">
        <v>1845</v>
      </c>
      <c r="J1161" s="113"/>
      <c r="K1161" s="80">
        <v>1.31</v>
      </c>
      <c r="L1161" s="139">
        <v>0.8</v>
      </c>
      <c r="M1161" s="149" t="s">
        <v>1784</v>
      </c>
    </row>
    <row r="1162" spans="1:13" ht="15" customHeight="1">
      <c r="A1162" s="76" t="s">
        <v>1566</v>
      </c>
      <c r="B1162" s="117" t="s">
        <v>321</v>
      </c>
      <c r="C1162" s="111"/>
      <c r="D1162" s="146">
        <v>3.2187000000000001</v>
      </c>
      <c r="E1162" s="144">
        <v>9.1199999999999992</v>
      </c>
      <c r="F1162" s="137">
        <f t="shared" si="18"/>
        <v>0</v>
      </c>
      <c r="G1162" s="115">
        <v>86292.37</v>
      </c>
      <c r="H1162" s="113"/>
      <c r="I1162" s="80" t="s">
        <v>1845</v>
      </c>
      <c r="J1162" s="113"/>
      <c r="K1162" s="80">
        <v>1.31</v>
      </c>
      <c r="L1162" s="139">
        <v>0.8</v>
      </c>
      <c r="M1162" s="149" t="s">
        <v>1784</v>
      </c>
    </row>
    <row r="1163" spans="1:13" s="74" customFormat="1" ht="15" customHeight="1">
      <c r="A1163" s="76" t="s">
        <v>1567</v>
      </c>
      <c r="B1163" s="117" t="s">
        <v>322</v>
      </c>
      <c r="C1163" s="111"/>
      <c r="D1163" s="146">
        <v>0.95379999999999998</v>
      </c>
      <c r="E1163" s="144">
        <v>3.87</v>
      </c>
      <c r="F1163" s="137">
        <f t="shared" si="18"/>
        <v>0</v>
      </c>
      <c r="G1163" s="115">
        <v>30000</v>
      </c>
      <c r="H1163" s="113"/>
      <c r="I1163" s="80" t="s">
        <v>385</v>
      </c>
      <c r="J1163" s="113"/>
      <c r="K1163" s="151">
        <v>1</v>
      </c>
      <c r="L1163" s="139">
        <v>0.8</v>
      </c>
      <c r="M1163" s="149" t="s">
        <v>1784</v>
      </c>
    </row>
    <row r="1164" spans="1:13" ht="15" customHeight="1">
      <c r="A1164" s="76" t="s">
        <v>1568</v>
      </c>
      <c r="B1164" s="117" t="s">
        <v>322</v>
      </c>
      <c r="C1164" s="111"/>
      <c r="D1164" s="146">
        <v>1.4786999999999999</v>
      </c>
      <c r="E1164" s="144">
        <v>6.26</v>
      </c>
      <c r="F1164" s="137">
        <f t="shared" si="18"/>
        <v>0</v>
      </c>
      <c r="G1164" s="115">
        <v>39544.74</v>
      </c>
      <c r="H1164" s="113"/>
      <c r="I1164" s="80" t="s">
        <v>385</v>
      </c>
      <c r="J1164" s="113"/>
      <c r="K1164" s="151">
        <v>1</v>
      </c>
      <c r="L1164" s="139">
        <v>0.8</v>
      </c>
      <c r="M1164" s="149" t="s">
        <v>1784</v>
      </c>
    </row>
    <row r="1165" spans="1:13" ht="15" customHeight="1">
      <c r="A1165" s="76" t="s">
        <v>1569</v>
      </c>
      <c r="B1165" s="117" t="s">
        <v>322</v>
      </c>
      <c r="C1165" s="111"/>
      <c r="D1165" s="146">
        <v>2.9239000000000002</v>
      </c>
      <c r="E1165" s="144">
        <v>11.42</v>
      </c>
      <c r="F1165" s="137">
        <f t="shared" si="18"/>
        <v>0</v>
      </c>
      <c r="G1165" s="115">
        <v>65182.79</v>
      </c>
      <c r="H1165" s="113"/>
      <c r="I1165" s="80" t="s">
        <v>385</v>
      </c>
      <c r="J1165" s="113"/>
      <c r="K1165" s="151">
        <v>1</v>
      </c>
      <c r="L1165" s="139">
        <v>0.8</v>
      </c>
      <c r="M1165" s="149" t="s">
        <v>1784</v>
      </c>
    </row>
    <row r="1166" spans="1:13" ht="15" customHeight="1">
      <c r="A1166" s="76" t="s">
        <v>1570</v>
      </c>
      <c r="B1166" s="117" t="s">
        <v>322</v>
      </c>
      <c r="C1166" s="111"/>
      <c r="D1166" s="146">
        <v>6.8144999999999998</v>
      </c>
      <c r="E1166" s="144">
        <v>29.45</v>
      </c>
      <c r="F1166" s="137">
        <f t="shared" si="18"/>
        <v>0</v>
      </c>
      <c r="G1166" s="115">
        <v>151294.41</v>
      </c>
      <c r="H1166" s="113"/>
      <c r="I1166" s="80" t="s">
        <v>385</v>
      </c>
      <c r="J1166" s="113"/>
      <c r="K1166" s="151">
        <v>1</v>
      </c>
      <c r="L1166" s="139">
        <v>0.8</v>
      </c>
      <c r="M1166" s="149" t="s">
        <v>1784</v>
      </c>
    </row>
    <row r="1167" spans="1:13" s="74" customFormat="1" ht="15" customHeight="1">
      <c r="A1167" s="76" t="s">
        <v>1571</v>
      </c>
      <c r="B1167" s="117" t="s">
        <v>1834</v>
      </c>
      <c r="C1167" s="111"/>
      <c r="D1167" s="146">
        <v>0.83879999999999999</v>
      </c>
      <c r="E1167" s="144">
        <v>5.23</v>
      </c>
      <c r="F1167" s="137">
        <f t="shared" si="18"/>
        <v>5</v>
      </c>
      <c r="G1167" s="115">
        <v>0</v>
      </c>
      <c r="H1167" s="113"/>
      <c r="I1167" s="80" t="s">
        <v>410</v>
      </c>
      <c r="J1167" s="113"/>
      <c r="K1167" s="80">
        <v>1.92</v>
      </c>
      <c r="L1167" s="139">
        <v>0</v>
      </c>
      <c r="M1167" s="142">
        <v>500</v>
      </c>
    </row>
    <row r="1168" spans="1:13" ht="15" customHeight="1">
      <c r="A1168" s="76" t="s">
        <v>1572</v>
      </c>
      <c r="B1168" s="117" t="s">
        <v>1834</v>
      </c>
      <c r="C1168" s="111"/>
      <c r="D1168" s="146">
        <v>1.1520999999999999</v>
      </c>
      <c r="E1168" s="144">
        <v>6.53</v>
      </c>
      <c r="F1168" s="137">
        <f t="shared" si="18"/>
        <v>7</v>
      </c>
      <c r="G1168" s="115">
        <v>0</v>
      </c>
      <c r="H1168" s="113"/>
      <c r="I1168" s="80" t="s">
        <v>410</v>
      </c>
      <c r="J1168" s="113"/>
      <c r="K1168" s="80">
        <v>1.92</v>
      </c>
      <c r="L1168" s="139">
        <v>0</v>
      </c>
      <c r="M1168" s="142">
        <v>500</v>
      </c>
    </row>
    <row r="1169" spans="1:13" ht="15" customHeight="1">
      <c r="A1169" s="76" t="s">
        <v>1573</v>
      </c>
      <c r="B1169" s="117" t="s">
        <v>1834</v>
      </c>
      <c r="C1169" s="111"/>
      <c r="D1169" s="146">
        <v>1.9332</v>
      </c>
      <c r="E1169" s="144">
        <v>9.33</v>
      </c>
      <c r="F1169" s="137">
        <f t="shared" si="18"/>
        <v>9</v>
      </c>
      <c r="G1169" s="115">
        <v>0</v>
      </c>
      <c r="H1169" s="113"/>
      <c r="I1169" s="80" t="s">
        <v>410</v>
      </c>
      <c r="J1169" s="113"/>
      <c r="K1169" s="80">
        <v>1.92</v>
      </c>
      <c r="L1169" s="139">
        <v>0</v>
      </c>
      <c r="M1169" s="142">
        <v>500</v>
      </c>
    </row>
    <row r="1170" spans="1:13" ht="15" customHeight="1">
      <c r="A1170" s="76" t="s">
        <v>1574</v>
      </c>
      <c r="B1170" s="117" t="s">
        <v>1834</v>
      </c>
      <c r="C1170" s="111"/>
      <c r="D1170" s="146">
        <v>3.6057999999999999</v>
      </c>
      <c r="E1170" s="144">
        <v>17.62</v>
      </c>
      <c r="F1170" s="137">
        <f t="shared" si="18"/>
        <v>18</v>
      </c>
      <c r="G1170" s="115">
        <v>0</v>
      </c>
      <c r="H1170" s="113"/>
      <c r="I1170" s="80" t="s">
        <v>410</v>
      </c>
      <c r="J1170" s="113"/>
      <c r="K1170" s="80">
        <v>1.92</v>
      </c>
      <c r="L1170" s="139">
        <v>0</v>
      </c>
      <c r="M1170" s="142">
        <v>500</v>
      </c>
    </row>
    <row r="1171" spans="1:13" s="74" customFormat="1" ht="15" customHeight="1">
      <c r="A1171" s="76" t="s">
        <v>1575</v>
      </c>
      <c r="B1171" s="117" t="s">
        <v>1835</v>
      </c>
      <c r="C1171" s="111"/>
      <c r="D1171" s="146">
        <v>0.59140000000000004</v>
      </c>
      <c r="E1171" s="144">
        <v>3.7</v>
      </c>
      <c r="F1171" s="137">
        <f t="shared" si="18"/>
        <v>4</v>
      </c>
      <c r="G1171" s="115">
        <v>0</v>
      </c>
      <c r="H1171" s="113"/>
      <c r="I1171" s="80" t="s">
        <v>410</v>
      </c>
      <c r="J1171" s="113"/>
      <c r="K1171" s="80">
        <v>1.92</v>
      </c>
      <c r="L1171" s="139">
        <v>0</v>
      </c>
      <c r="M1171" s="142">
        <v>500</v>
      </c>
    </row>
    <row r="1172" spans="1:13" ht="15" customHeight="1">
      <c r="A1172" s="76" t="s">
        <v>1576</v>
      </c>
      <c r="B1172" s="117" t="s">
        <v>1835</v>
      </c>
      <c r="C1172" s="111"/>
      <c r="D1172" s="146">
        <v>0.74160000000000004</v>
      </c>
      <c r="E1172" s="144">
        <v>4.51</v>
      </c>
      <c r="F1172" s="137">
        <f t="shared" si="18"/>
        <v>5</v>
      </c>
      <c r="G1172" s="115">
        <v>0</v>
      </c>
      <c r="H1172" s="113"/>
      <c r="I1172" s="80" t="s">
        <v>410</v>
      </c>
      <c r="J1172" s="113"/>
      <c r="K1172" s="80">
        <v>1.92</v>
      </c>
      <c r="L1172" s="139">
        <v>0</v>
      </c>
      <c r="M1172" s="142">
        <v>500</v>
      </c>
    </row>
    <row r="1173" spans="1:13" ht="15" customHeight="1">
      <c r="A1173" s="76" t="s">
        <v>1577</v>
      </c>
      <c r="B1173" s="117" t="s">
        <v>1835</v>
      </c>
      <c r="C1173" s="111"/>
      <c r="D1173" s="146">
        <v>1.2674000000000001</v>
      </c>
      <c r="E1173" s="144">
        <v>6.13</v>
      </c>
      <c r="F1173" s="137">
        <f t="shared" si="18"/>
        <v>6</v>
      </c>
      <c r="G1173" s="115">
        <v>0</v>
      </c>
      <c r="H1173" s="113"/>
      <c r="I1173" s="80" t="s">
        <v>410</v>
      </c>
      <c r="J1173" s="113"/>
      <c r="K1173" s="80">
        <v>1.92</v>
      </c>
      <c r="L1173" s="139">
        <v>0</v>
      </c>
      <c r="M1173" s="142">
        <v>500</v>
      </c>
    </row>
    <row r="1174" spans="1:13" ht="15" customHeight="1">
      <c r="A1174" s="76" t="s">
        <v>1578</v>
      </c>
      <c r="B1174" s="117" t="s">
        <v>1835</v>
      </c>
      <c r="C1174" s="111"/>
      <c r="D1174" s="146">
        <v>2.2837000000000001</v>
      </c>
      <c r="E1174" s="144">
        <v>14</v>
      </c>
      <c r="F1174" s="137">
        <f t="shared" si="18"/>
        <v>14</v>
      </c>
      <c r="G1174" s="115">
        <v>0</v>
      </c>
      <c r="H1174" s="113"/>
      <c r="I1174" s="80" t="s">
        <v>410</v>
      </c>
      <c r="J1174" s="113"/>
      <c r="K1174" s="80">
        <v>1.92</v>
      </c>
      <c r="L1174" s="139">
        <v>0</v>
      </c>
      <c r="M1174" s="142">
        <v>500</v>
      </c>
    </row>
    <row r="1175" spans="1:13" s="74" customFormat="1" ht="15" customHeight="1">
      <c r="A1175" s="76" t="s">
        <v>1579</v>
      </c>
      <c r="B1175" s="117" t="s">
        <v>1836</v>
      </c>
      <c r="C1175" s="111"/>
      <c r="D1175" s="146">
        <v>0.4546</v>
      </c>
      <c r="E1175" s="144">
        <v>2.83</v>
      </c>
      <c r="F1175" s="137">
        <f t="shared" si="18"/>
        <v>3</v>
      </c>
      <c r="G1175" s="115">
        <v>0</v>
      </c>
      <c r="H1175" s="113"/>
      <c r="I1175" s="80" t="s">
        <v>410</v>
      </c>
      <c r="J1175" s="113"/>
      <c r="K1175" s="80">
        <v>1.92</v>
      </c>
      <c r="L1175" s="139">
        <v>0</v>
      </c>
      <c r="M1175" s="142">
        <v>500</v>
      </c>
    </row>
    <row r="1176" spans="1:13" ht="15" customHeight="1">
      <c r="A1176" s="76" t="s">
        <v>1580</v>
      </c>
      <c r="B1176" s="117" t="s">
        <v>1836</v>
      </c>
      <c r="C1176" s="111"/>
      <c r="D1176" s="146">
        <v>0.6331</v>
      </c>
      <c r="E1176" s="144">
        <v>3.46</v>
      </c>
      <c r="F1176" s="137">
        <f t="shared" si="18"/>
        <v>3</v>
      </c>
      <c r="G1176" s="115">
        <v>0</v>
      </c>
      <c r="H1176" s="113"/>
      <c r="I1176" s="80" t="s">
        <v>410</v>
      </c>
      <c r="J1176" s="113"/>
      <c r="K1176" s="80">
        <v>1.92</v>
      </c>
      <c r="L1176" s="139">
        <v>0</v>
      </c>
      <c r="M1176" s="142">
        <v>500</v>
      </c>
    </row>
    <row r="1177" spans="1:13" ht="15" customHeight="1">
      <c r="A1177" s="76" t="s">
        <v>1581</v>
      </c>
      <c r="B1177" s="117" t="s">
        <v>1836</v>
      </c>
      <c r="C1177" s="111"/>
      <c r="D1177" s="146">
        <v>1.1403000000000001</v>
      </c>
      <c r="E1177" s="144">
        <v>7.05</v>
      </c>
      <c r="F1177" s="137">
        <f t="shared" si="18"/>
        <v>7</v>
      </c>
      <c r="G1177" s="115">
        <v>0</v>
      </c>
      <c r="H1177" s="113"/>
      <c r="I1177" s="80" t="s">
        <v>410</v>
      </c>
      <c r="J1177" s="113"/>
      <c r="K1177" s="80">
        <v>1.92</v>
      </c>
      <c r="L1177" s="139">
        <v>0</v>
      </c>
      <c r="M1177" s="142">
        <v>500</v>
      </c>
    </row>
    <row r="1178" spans="1:13" ht="15" customHeight="1">
      <c r="A1178" s="76" t="s">
        <v>1582</v>
      </c>
      <c r="B1178" s="117" t="s">
        <v>1836</v>
      </c>
      <c r="C1178" s="111"/>
      <c r="D1178" s="146">
        <v>4.9855</v>
      </c>
      <c r="E1178" s="144">
        <v>10.95</v>
      </c>
      <c r="F1178" s="137">
        <f t="shared" si="18"/>
        <v>11</v>
      </c>
      <c r="G1178" s="115">
        <v>0</v>
      </c>
      <c r="H1178" s="113"/>
      <c r="I1178" s="80" t="s">
        <v>410</v>
      </c>
      <c r="J1178" s="113"/>
      <c r="K1178" s="80">
        <v>1.92</v>
      </c>
      <c r="L1178" s="139">
        <v>0</v>
      </c>
      <c r="M1178" s="142">
        <v>500</v>
      </c>
    </row>
    <row r="1179" spans="1:13" s="74" customFormat="1" ht="15" customHeight="1">
      <c r="A1179" s="76" t="s">
        <v>1583</v>
      </c>
      <c r="B1179" s="117" t="s">
        <v>133</v>
      </c>
      <c r="C1179" s="111"/>
      <c r="D1179" s="146">
        <v>0.63729999999999998</v>
      </c>
      <c r="E1179" s="144">
        <v>3.88</v>
      </c>
      <c r="F1179" s="137">
        <f t="shared" si="18"/>
        <v>4</v>
      </c>
      <c r="G1179" s="115">
        <v>0</v>
      </c>
      <c r="H1179" s="113"/>
      <c r="I1179" s="80" t="s">
        <v>410</v>
      </c>
      <c r="J1179" s="113"/>
      <c r="K1179" s="80">
        <v>1.92</v>
      </c>
      <c r="L1179" s="139">
        <v>0</v>
      </c>
      <c r="M1179" s="142">
        <v>500</v>
      </c>
    </row>
    <row r="1180" spans="1:13" ht="15" customHeight="1">
      <c r="A1180" s="76" t="s">
        <v>1584</v>
      </c>
      <c r="B1180" s="117" t="s">
        <v>133</v>
      </c>
      <c r="C1180" s="111"/>
      <c r="D1180" s="146">
        <v>0.86060000000000003</v>
      </c>
      <c r="E1180" s="144">
        <v>4.8899999999999997</v>
      </c>
      <c r="F1180" s="137">
        <f t="shared" si="18"/>
        <v>5</v>
      </c>
      <c r="G1180" s="115">
        <v>0</v>
      </c>
      <c r="H1180" s="113"/>
      <c r="I1180" s="80" t="s">
        <v>410</v>
      </c>
      <c r="J1180" s="113"/>
      <c r="K1180" s="80">
        <v>1.92</v>
      </c>
      <c r="L1180" s="139">
        <v>0</v>
      </c>
      <c r="M1180" s="142">
        <v>500</v>
      </c>
    </row>
    <row r="1181" spans="1:13" ht="15" customHeight="1">
      <c r="A1181" s="76" t="s">
        <v>1585</v>
      </c>
      <c r="B1181" s="117" t="s">
        <v>133</v>
      </c>
      <c r="C1181" s="111"/>
      <c r="D1181" s="146">
        <v>0.94640000000000002</v>
      </c>
      <c r="E1181" s="144">
        <v>5.08</v>
      </c>
      <c r="F1181" s="137">
        <f t="shared" si="18"/>
        <v>5</v>
      </c>
      <c r="G1181" s="115">
        <v>0</v>
      </c>
      <c r="H1181" s="113"/>
      <c r="I1181" s="80" t="s">
        <v>410</v>
      </c>
      <c r="J1181" s="113"/>
      <c r="K1181" s="80">
        <v>1.92</v>
      </c>
      <c r="L1181" s="139">
        <v>0</v>
      </c>
      <c r="M1181" s="142">
        <v>500</v>
      </c>
    </row>
    <row r="1182" spans="1:13" ht="15" customHeight="1">
      <c r="A1182" s="76" t="s">
        <v>1586</v>
      </c>
      <c r="B1182" s="117" t="s">
        <v>133</v>
      </c>
      <c r="C1182" s="111"/>
      <c r="D1182" s="146">
        <v>2.0657999999999999</v>
      </c>
      <c r="E1182" s="144">
        <v>12.67</v>
      </c>
      <c r="F1182" s="137">
        <f t="shared" si="18"/>
        <v>13</v>
      </c>
      <c r="G1182" s="115">
        <v>0</v>
      </c>
      <c r="H1182" s="113"/>
      <c r="I1182" s="80" t="s">
        <v>410</v>
      </c>
      <c r="J1182" s="113"/>
      <c r="K1182" s="80">
        <v>1.92</v>
      </c>
      <c r="L1182" s="139">
        <v>0</v>
      </c>
      <c r="M1182" s="142">
        <v>500</v>
      </c>
    </row>
    <row r="1183" spans="1:13" s="74" customFormat="1" ht="15" customHeight="1">
      <c r="A1183" s="76" t="s">
        <v>1587</v>
      </c>
      <c r="B1183" s="117" t="s">
        <v>1837</v>
      </c>
      <c r="C1183" s="111"/>
      <c r="D1183" s="146">
        <v>0.42699999999999999</v>
      </c>
      <c r="E1183" s="144">
        <v>2.5499999999999998</v>
      </c>
      <c r="F1183" s="137">
        <f t="shared" si="18"/>
        <v>3</v>
      </c>
      <c r="G1183" s="115">
        <v>0</v>
      </c>
      <c r="H1183" s="113"/>
      <c r="I1183" s="80" t="s">
        <v>410</v>
      </c>
      <c r="J1183" s="113"/>
      <c r="K1183" s="80">
        <v>1.92</v>
      </c>
      <c r="L1183" s="139">
        <v>0</v>
      </c>
      <c r="M1183" s="142">
        <v>500</v>
      </c>
    </row>
    <row r="1184" spans="1:13" ht="15" customHeight="1">
      <c r="A1184" s="76" t="s">
        <v>1588</v>
      </c>
      <c r="B1184" s="117" t="s">
        <v>1837</v>
      </c>
      <c r="C1184" s="111"/>
      <c r="D1184" s="146">
        <v>0.53659999999999997</v>
      </c>
      <c r="E1184" s="144">
        <v>3.14</v>
      </c>
      <c r="F1184" s="137">
        <f t="shared" si="18"/>
        <v>3</v>
      </c>
      <c r="G1184" s="115">
        <v>0</v>
      </c>
      <c r="H1184" s="113"/>
      <c r="I1184" s="80" t="s">
        <v>410</v>
      </c>
      <c r="J1184" s="113"/>
      <c r="K1184" s="80">
        <v>1.92</v>
      </c>
      <c r="L1184" s="139">
        <v>0</v>
      </c>
      <c r="M1184" s="142">
        <v>500</v>
      </c>
    </row>
    <row r="1185" spans="1:13" ht="15" customHeight="1">
      <c r="A1185" s="76" t="s">
        <v>1589</v>
      </c>
      <c r="B1185" s="117" t="s">
        <v>1837</v>
      </c>
      <c r="C1185" s="111"/>
      <c r="D1185" s="146">
        <v>1.18</v>
      </c>
      <c r="E1185" s="144">
        <v>6.24</v>
      </c>
      <c r="F1185" s="137">
        <f t="shared" si="18"/>
        <v>6</v>
      </c>
      <c r="G1185" s="115">
        <v>0</v>
      </c>
      <c r="H1185" s="113"/>
      <c r="I1185" s="80" t="s">
        <v>410</v>
      </c>
      <c r="J1185" s="113"/>
      <c r="K1185" s="80">
        <v>1.92</v>
      </c>
      <c r="L1185" s="139">
        <v>0</v>
      </c>
      <c r="M1185" s="142">
        <v>500</v>
      </c>
    </row>
    <row r="1186" spans="1:13" ht="15" customHeight="1">
      <c r="A1186" s="76" t="s">
        <v>1590</v>
      </c>
      <c r="B1186" s="117" t="s">
        <v>1837</v>
      </c>
      <c r="C1186" s="111"/>
      <c r="D1186" s="146">
        <v>1.2928999999999999</v>
      </c>
      <c r="E1186" s="144">
        <v>7.15</v>
      </c>
      <c r="F1186" s="137">
        <f t="shared" si="18"/>
        <v>7</v>
      </c>
      <c r="G1186" s="115">
        <v>0</v>
      </c>
      <c r="H1186" s="113"/>
      <c r="I1186" s="80" t="s">
        <v>410</v>
      </c>
      <c r="J1186" s="113"/>
      <c r="K1186" s="80">
        <v>1.92</v>
      </c>
      <c r="L1186" s="139">
        <v>0</v>
      </c>
      <c r="M1186" s="142">
        <v>500</v>
      </c>
    </row>
    <row r="1187" spans="1:13" s="74" customFormat="1" ht="15" customHeight="1">
      <c r="A1187" s="76" t="s">
        <v>1591</v>
      </c>
      <c r="B1187" s="117" t="s">
        <v>1838</v>
      </c>
      <c r="C1187" s="111"/>
      <c r="D1187" s="146">
        <v>0.51390000000000002</v>
      </c>
      <c r="E1187" s="144">
        <v>2.84</v>
      </c>
      <c r="F1187" s="137">
        <f t="shared" si="18"/>
        <v>3</v>
      </c>
      <c r="G1187" s="115">
        <v>0</v>
      </c>
      <c r="H1187" s="113"/>
      <c r="I1187" s="80" t="s">
        <v>410</v>
      </c>
      <c r="J1187" s="113"/>
      <c r="K1187" s="80">
        <v>1.92</v>
      </c>
      <c r="L1187" s="139">
        <v>0</v>
      </c>
      <c r="M1187" s="142">
        <v>500</v>
      </c>
    </row>
    <row r="1188" spans="1:13" ht="15" customHeight="1">
      <c r="A1188" s="76" t="s">
        <v>1592</v>
      </c>
      <c r="B1188" s="117" t="s">
        <v>1838</v>
      </c>
      <c r="C1188" s="111"/>
      <c r="D1188" s="146">
        <v>0.67889999999999995</v>
      </c>
      <c r="E1188" s="144">
        <v>3.14</v>
      </c>
      <c r="F1188" s="137">
        <f t="shared" si="18"/>
        <v>3</v>
      </c>
      <c r="G1188" s="115">
        <v>0</v>
      </c>
      <c r="H1188" s="113"/>
      <c r="I1188" s="80" t="s">
        <v>410</v>
      </c>
      <c r="J1188" s="113"/>
      <c r="K1188" s="80">
        <v>1.92</v>
      </c>
      <c r="L1188" s="139">
        <v>0</v>
      </c>
      <c r="M1188" s="142">
        <v>500</v>
      </c>
    </row>
    <row r="1189" spans="1:13" ht="15" customHeight="1">
      <c r="A1189" s="76" t="s">
        <v>1593</v>
      </c>
      <c r="B1189" s="117" t="s">
        <v>1838</v>
      </c>
      <c r="C1189" s="111"/>
      <c r="D1189" s="146">
        <v>1.1632</v>
      </c>
      <c r="E1189" s="144">
        <v>3.67</v>
      </c>
      <c r="F1189" s="137">
        <f t="shared" si="18"/>
        <v>4</v>
      </c>
      <c r="G1189" s="115">
        <v>0</v>
      </c>
      <c r="H1189" s="113"/>
      <c r="I1189" s="80" t="s">
        <v>410</v>
      </c>
      <c r="J1189" s="113"/>
      <c r="K1189" s="80">
        <v>1.92</v>
      </c>
      <c r="L1189" s="139">
        <v>0</v>
      </c>
      <c r="M1189" s="142">
        <v>500</v>
      </c>
    </row>
    <row r="1190" spans="1:13" ht="15" customHeight="1">
      <c r="A1190" s="76" t="s">
        <v>1594</v>
      </c>
      <c r="B1190" s="117" t="s">
        <v>1838</v>
      </c>
      <c r="C1190" s="111"/>
      <c r="D1190" s="146">
        <v>1.6426000000000001</v>
      </c>
      <c r="E1190" s="144">
        <v>5.43</v>
      </c>
      <c r="F1190" s="137">
        <f t="shared" si="18"/>
        <v>5</v>
      </c>
      <c r="G1190" s="115">
        <v>0</v>
      </c>
      <c r="H1190" s="113"/>
      <c r="I1190" s="80" t="s">
        <v>410</v>
      </c>
      <c r="J1190" s="113"/>
      <c r="K1190" s="80">
        <v>1.92</v>
      </c>
      <c r="L1190" s="139">
        <v>0</v>
      </c>
      <c r="M1190" s="142">
        <v>500</v>
      </c>
    </row>
    <row r="1191" spans="1:13" s="74" customFormat="1" ht="15" customHeight="1">
      <c r="A1191" s="76" t="s">
        <v>1595</v>
      </c>
      <c r="B1191" s="117" t="s">
        <v>1839</v>
      </c>
      <c r="C1191" s="111"/>
      <c r="D1191" s="146">
        <v>0.80649999999999999</v>
      </c>
      <c r="E1191" s="144">
        <v>3.76</v>
      </c>
      <c r="F1191" s="137">
        <f t="shared" si="18"/>
        <v>4</v>
      </c>
      <c r="G1191" s="115">
        <v>0</v>
      </c>
      <c r="H1191" s="113"/>
      <c r="I1191" s="80" t="s">
        <v>410</v>
      </c>
      <c r="J1191" s="113"/>
      <c r="K1191" s="80">
        <v>1.92</v>
      </c>
      <c r="L1191" s="139">
        <v>0</v>
      </c>
      <c r="M1191" s="142">
        <v>500</v>
      </c>
    </row>
    <row r="1192" spans="1:13" ht="15" customHeight="1">
      <c r="A1192" s="76" t="s">
        <v>1596</v>
      </c>
      <c r="B1192" s="117" t="s">
        <v>1839</v>
      </c>
      <c r="C1192" s="111"/>
      <c r="D1192" s="146">
        <v>0.94369999999999998</v>
      </c>
      <c r="E1192" s="144">
        <v>4.91</v>
      </c>
      <c r="F1192" s="137">
        <f t="shared" si="18"/>
        <v>5</v>
      </c>
      <c r="G1192" s="115">
        <v>0</v>
      </c>
      <c r="H1192" s="113"/>
      <c r="I1192" s="80" t="s">
        <v>410</v>
      </c>
      <c r="J1192" s="113"/>
      <c r="K1192" s="80">
        <v>1.92</v>
      </c>
      <c r="L1192" s="139">
        <v>0</v>
      </c>
      <c r="M1192" s="142">
        <v>500</v>
      </c>
    </row>
    <row r="1193" spans="1:13" ht="15" customHeight="1">
      <c r="A1193" s="76" t="s">
        <v>1597</v>
      </c>
      <c r="B1193" s="117" t="s">
        <v>1839</v>
      </c>
      <c r="C1193" s="111"/>
      <c r="D1193" s="146">
        <v>1.2122999999999999</v>
      </c>
      <c r="E1193" s="144">
        <v>6.66</v>
      </c>
      <c r="F1193" s="137">
        <f t="shared" si="18"/>
        <v>7</v>
      </c>
      <c r="G1193" s="115">
        <v>0</v>
      </c>
      <c r="H1193" s="113"/>
      <c r="I1193" s="80" t="s">
        <v>410</v>
      </c>
      <c r="J1193" s="113"/>
      <c r="K1193" s="80">
        <v>1.92</v>
      </c>
      <c r="L1193" s="139">
        <v>0</v>
      </c>
      <c r="M1193" s="142">
        <v>500</v>
      </c>
    </row>
    <row r="1194" spans="1:13" ht="15" customHeight="1">
      <c r="A1194" s="76" t="s">
        <v>1598</v>
      </c>
      <c r="B1194" s="117" t="s">
        <v>1839</v>
      </c>
      <c r="C1194" s="111"/>
      <c r="D1194" s="146">
        <v>2.9119000000000002</v>
      </c>
      <c r="E1194" s="144">
        <v>16.440000000000001</v>
      </c>
      <c r="F1194" s="137">
        <f t="shared" si="18"/>
        <v>16</v>
      </c>
      <c r="G1194" s="115">
        <v>0</v>
      </c>
      <c r="H1194" s="113"/>
      <c r="I1194" s="80" t="s">
        <v>410</v>
      </c>
      <c r="J1194" s="113"/>
      <c r="K1194" s="80">
        <v>1.92</v>
      </c>
      <c r="L1194" s="139">
        <v>0</v>
      </c>
      <c r="M1194" s="142">
        <v>500</v>
      </c>
    </row>
    <row r="1195" spans="1:13" s="74" customFormat="1" ht="15" customHeight="1">
      <c r="A1195" s="76" t="s">
        <v>1599</v>
      </c>
      <c r="B1195" s="117" t="s">
        <v>1840</v>
      </c>
      <c r="C1195" s="111"/>
      <c r="D1195" s="146">
        <v>0.89959999999999996</v>
      </c>
      <c r="E1195" s="144">
        <v>5.38</v>
      </c>
      <c r="F1195" s="137">
        <f t="shared" si="18"/>
        <v>5</v>
      </c>
      <c r="G1195" s="115">
        <v>0</v>
      </c>
      <c r="H1195" s="113"/>
      <c r="I1195" s="80" t="s">
        <v>410</v>
      </c>
      <c r="J1195" s="113"/>
      <c r="K1195" s="80">
        <v>1.92</v>
      </c>
      <c r="L1195" s="139">
        <v>0</v>
      </c>
      <c r="M1195" s="142">
        <v>500</v>
      </c>
    </row>
    <row r="1196" spans="1:13" ht="15" customHeight="1">
      <c r="A1196" s="76" t="s">
        <v>1600</v>
      </c>
      <c r="B1196" s="117" t="s">
        <v>1840</v>
      </c>
      <c r="C1196" s="111"/>
      <c r="D1196" s="146">
        <v>0.99019999999999997</v>
      </c>
      <c r="E1196" s="144">
        <v>5.82</v>
      </c>
      <c r="F1196" s="137">
        <f t="shared" si="18"/>
        <v>6</v>
      </c>
      <c r="G1196" s="115">
        <v>0</v>
      </c>
      <c r="H1196" s="113"/>
      <c r="I1196" s="80" t="s">
        <v>410</v>
      </c>
      <c r="J1196" s="113"/>
      <c r="K1196" s="80">
        <v>1.92</v>
      </c>
      <c r="L1196" s="139">
        <v>0</v>
      </c>
      <c r="M1196" s="142">
        <v>500</v>
      </c>
    </row>
    <row r="1197" spans="1:13" ht="15" customHeight="1">
      <c r="A1197" s="76" t="s">
        <v>1601</v>
      </c>
      <c r="B1197" s="117" t="s">
        <v>1840</v>
      </c>
      <c r="C1197" s="111"/>
      <c r="D1197" s="146">
        <v>1.0166999999999999</v>
      </c>
      <c r="E1197" s="144">
        <v>7.67</v>
      </c>
      <c r="F1197" s="137">
        <f t="shared" si="18"/>
        <v>8</v>
      </c>
      <c r="G1197" s="115">
        <v>0</v>
      </c>
      <c r="H1197" s="113"/>
      <c r="I1197" s="80" t="s">
        <v>410</v>
      </c>
      <c r="J1197" s="113"/>
      <c r="K1197" s="80">
        <v>1.92</v>
      </c>
      <c r="L1197" s="139">
        <v>0</v>
      </c>
      <c r="M1197" s="142">
        <v>500</v>
      </c>
    </row>
    <row r="1198" spans="1:13" ht="15" customHeight="1">
      <c r="A1198" s="76" t="s">
        <v>1602</v>
      </c>
      <c r="B1198" s="117" t="s">
        <v>1840</v>
      </c>
      <c r="C1198" s="111"/>
      <c r="D1198" s="146">
        <v>3.4089999999999998</v>
      </c>
      <c r="E1198" s="144">
        <v>16.920000000000002</v>
      </c>
      <c r="F1198" s="137">
        <f t="shared" si="18"/>
        <v>17</v>
      </c>
      <c r="G1198" s="115">
        <v>0</v>
      </c>
      <c r="H1198" s="113"/>
      <c r="I1198" s="80" t="s">
        <v>410</v>
      </c>
      <c r="J1198" s="113"/>
      <c r="K1198" s="80">
        <v>1.92</v>
      </c>
      <c r="L1198" s="139">
        <v>0</v>
      </c>
      <c r="M1198" s="142">
        <v>500</v>
      </c>
    </row>
    <row r="1199" spans="1:13" s="74" customFormat="1" ht="15" customHeight="1">
      <c r="A1199" s="76" t="s">
        <v>1603</v>
      </c>
      <c r="B1199" s="117" t="s">
        <v>134</v>
      </c>
      <c r="C1199" s="111"/>
      <c r="D1199" s="146">
        <v>0.80210000000000004</v>
      </c>
      <c r="E1199" s="144">
        <v>5.35</v>
      </c>
      <c r="F1199" s="137">
        <f t="shared" si="18"/>
        <v>5</v>
      </c>
      <c r="G1199" s="115">
        <v>0</v>
      </c>
      <c r="H1199" s="113"/>
      <c r="I1199" s="80" t="s">
        <v>410</v>
      </c>
      <c r="J1199" s="113"/>
      <c r="K1199" s="80">
        <v>1.92</v>
      </c>
      <c r="L1199" s="139">
        <v>0</v>
      </c>
      <c r="M1199" s="142">
        <v>500</v>
      </c>
    </row>
    <row r="1200" spans="1:13" ht="15" customHeight="1">
      <c r="A1200" s="76" t="s">
        <v>1604</v>
      </c>
      <c r="B1200" s="117" t="s">
        <v>134</v>
      </c>
      <c r="C1200" s="111"/>
      <c r="D1200" s="146">
        <v>1.3117000000000001</v>
      </c>
      <c r="E1200" s="144">
        <v>7.19</v>
      </c>
      <c r="F1200" s="137">
        <f t="shared" si="18"/>
        <v>7</v>
      </c>
      <c r="G1200" s="115">
        <v>0</v>
      </c>
      <c r="H1200" s="113"/>
      <c r="I1200" s="80" t="s">
        <v>410</v>
      </c>
      <c r="J1200" s="113"/>
      <c r="K1200" s="80">
        <v>1.92</v>
      </c>
      <c r="L1200" s="139">
        <v>0</v>
      </c>
      <c r="M1200" s="142">
        <v>500</v>
      </c>
    </row>
    <row r="1201" spans="1:13" ht="15" customHeight="1">
      <c r="A1201" s="76" t="s">
        <v>1605</v>
      </c>
      <c r="B1201" s="117" t="s">
        <v>134</v>
      </c>
      <c r="C1201" s="111"/>
      <c r="D1201" s="146">
        <v>2.3111999999999999</v>
      </c>
      <c r="E1201" s="144">
        <v>10.34</v>
      </c>
      <c r="F1201" s="137">
        <f t="shared" si="18"/>
        <v>10</v>
      </c>
      <c r="G1201" s="115">
        <v>0</v>
      </c>
      <c r="H1201" s="113"/>
      <c r="I1201" s="80" t="s">
        <v>410</v>
      </c>
      <c r="J1201" s="113"/>
      <c r="K1201" s="80">
        <v>1.92</v>
      </c>
      <c r="L1201" s="139">
        <v>0</v>
      </c>
      <c r="M1201" s="142">
        <v>500</v>
      </c>
    </row>
    <row r="1202" spans="1:13" ht="15" customHeight="1">
      <c r="A1202" s="76" t="s">
        <v>1606</v>
      </c>
      <c r="B1202" s="117" t="s">
        <v>134</v>
      </c>
      <c r="C1202" s="111"/>
      <c r="D1202" s="146">
        <v>3.5844999999999998</v>
      </c>
      <c r="E1202" s="144">
        <v>20.440000000000001</v>
      </c>
      <c r="F1202" s="137">
        <f t="shared" si="18"/>
        <v>20</v>
      </c>
      <c r="G1202" s="115">
        <v>0</v>
      </c>
      <c r="H1202" s="113"/>
      <c r="I1202" s="80" t="s">
        <v>410</v>
      </c>
      <c r="J1202" s="113"/>
      <c r="K1202" s="80">
        <v>1.92</v>
      </c>
      <c r="L1202" s="139">
        <v>0</v>
      </c>
      <c r="M1202" s="142">
        <v>500</v>
      </c>
    </row>
    <row r="1203" spans="1:13" s="74" customFormat="1" ht="15" customHeight="1">
      <c r="A1203" s="76" t="s">
        <v>1607</v>
      </c>
      <c r="B1203" s="117" t="s">
        <v>1841</v>
      </c>
      <c r="C1203" s="111"/>
      <c r="D1203" s="146">
        <v>0.45300000000000001</v>
      </c>
      <c r="E1203" s="144">
        <v>2.54</v>
      </c>
      <c r="F1203" s="137">
        <f t="shared" si="18"/>
        <v>3</v>
      </c>
      <c r="G1203" s="115">
        <v>0</v>
      </c>
      <c r="H1203" s="113"/>
      <c r="I1203" s="80" t="s">
        <v>410</v>
      </c>
      <c r="J1203" s="113"/>
      <c r="K1203" s="80">
        <v>1.92</v>
      </c>
      <c r="L1203" s="139">
        <v>0</v>
      </c>
      <c r="M1203" s="142">
        <v>500</v>
      </c>
    </row>
    <row r="1204" spans="1:13" ht="15" customHeight="1">
      <c r="A1204" s="76" t="s">
        <v>1608</v>
      </c>
      <c r="B1204" s="117" t="s">
        <v>1841</v>
      </c>
      <c r="C1204" s="111"/>
      <c r="D1204" s="146">
        <v>0.45300000000000001</v>
      </c>
      <c r="E1204" s="144">
        <v>2.54</v>
      </c>
      <c r="F1204" s="137">
        <f t="shared" si="18"/>
        <v>3</v>
      </c>
      <c r="G1204" s="115">
        <v>0</v>
      </c>
      <c r="H1204" s="113"/>
      <c r="I1204" s="80" t="s">
        <v>410</v>
      </c>
      <c r="J1204" s="113"/>
      <c r="K1204" s="80">
        <v>1.92</v>
      </c>
      <c r="L1204" s="139">
        <v>0</v>
      </c>
      <c r="M1204" s="142">
        <v>500</v>
      </c>
    </row>
    <row r="1205" spans="1:13" ht="15" customHeight="1">
      <c r="A1205" s="76" t="s">
        <v>1609</v>
      </c>
      <c r="B1205" s="117" t="s">
        <v>1841</v>
      </c>
      <c r="C1205" s="111"/>
      <c r="D1205" s="146">
        <v>0.88739999999999997</v>
      </c>
      <c r="E1205" s="144">
        <v>3.91</v>
      </c>
      <c r="F1205" s="137">
        <f t="shared" si="18"/>
        <v>4</v>
      </c>
      <c r="G1205" s="115">
        <v>0</v>
      </c>
      <c r="H1205" s="113"/>
      <c r="I1205" s="80" t="s">
        <v>410</v>
      </c>
      <c r="J1205" s="113"/>
      <c r="K1205" s="80">
        <v>1.92</v>
      </c>
      <c r="L1205" s="139">
        <v>0</v>
      </c>
      <c r="M1205" s="142">
        <v>500</v>
      </c>
    </row>
    <row r="1206" spans="1:13" ht="15" customHeight="1">
      <c r="A1206" s="76" t="s">
        <v>1610</v>
      </c>
      <c r="B1206" s="117" t="s">
        <v>1841</v>
      </c>
      <c r="C1206" s="111"/>
      <c r="D1206" s="146">
        <v>1.7862</v>
      </c>
      <c r="E1206" s="144">
        <v>7.32</v>
      </c>
      <c r="F1206" s="137">
        <f t="shared" si="18"/>
        <v>7</v>
      </c>
      <c r="G1206" s="115">
        <v>0</v>
      </c>
      <c r="H1206" s="113"/>
      <c r="I1206" s="80" t="s">
        <v>410</v>
      </c>
      <c r="J1206" s="113"/>
      <c r="K1206" s="80">
        <v>1.92</v>
      </c>
      <c r="L1206" s="139">
        <v>0</v>
      </c>
      <c r="M1206" s="142">
        <v>500</v>
      </c>
    </row>
    <row r="1207" spans="1:13" s="74" customFormat="1" ht="15" customHeight="1">
      <c r="A1207" s="76" t="s">
        <v>1811</v>
      </c>
      <c r="B1207" s="117" t="s">
        <v>1842</v>
      </c>
      <c r="C1207" s="111"/>
      <c r="D1207" s="146">
        <v>0.93810000000000004</v>
      </c>
      <c r="E1207" s="144">
        <v>5.68</v>
      </c>
      <c r="F1207" s="137">
        <f t="shared" si="18"/>
        <v>6</v>
      </c>
      <c r="G1207" s="115">
        <v>0</v>
      </c>
      <c r="H1207" s="113"/>
      <c r="I1207" s="80" t="s">
        <v>410</v>
      </c>
      <c r="J1207" s="113"/>
      <c r="K1207" s="80">
        <v>1.92</v>
      </c>
      <c r="L1207" s="139">
        <v>0</v>
      </c>
      <c r="M1207" s="142">
        <v>500</v>
      </c>
    </row>
    <row r="1208" spans="1:13" ht="15" customHeight="1">
      <c r="A1208" s="76" t="s">
        <v>1812</v>
      </c>
      <c r="B1208" s="117" t="s">
        <v>1842</v>
      </c>
      <c r="C1208" s="111"/>
      <c r="D1208" s="146">
        <v>0.97219999999999995</v>
      </c>
      <c r="E1208" s="144">
        <v>5.72</v>
      </c>
      <c r="F1208" s="137">
        <f t="shared" si="18"/>
        <v>6</v>
      </c>
      <c r="G1208" s="115">
        <v>0</v>
      </c>
      <c r="H1208" s="113"/>
      <c r="I1208" s="80" t="s">
        <v>410</v>
      </c>
      <c r="J1208" s="113"/>
      <c r="K1208" s="80">
        <v>1.92</v>
      </c>
      <c r="L1208" s="139">
        <v>0</v>
      </c>
      <c r="M1208" s="142">
        <v>500</v>
      </c>
    </row>
    <row r="1209" spans="1:13" ht="15" customHeight="1">
      <c r="A1209" s="76" t="s">
        <v>1813</v>
      </c>
      <c r="B1209" s="117" t="s">
        <v>1842</v>
      </c>
      <c r="C1209" s="111"/>
      <c r="D1209" s="146">
        <v>1.2352000000000001</v>
      </c>
      <c r="E1209" s="144">
        <v>7.57</v>
      </c>
      <c r="F1209" s="137">
        <f t="shared" si="18"/>
        <v>8</v>
      </c>
      <c r="G1209" s="115">
        <v>0</v>
      </c>
      <c r="H1209" s="113"/>
      <c r="I1209" s="80" t="s">
        <v>410</v>
      </c>
      <c r="J1209" s="113"/>
      <c r="K1209" s="80">
        <v>1.92</v>
      </c>
      <c r="L1209" s="139">
        <v>0</v>
      </c>
      <c r="M1209" s="142">
        <v>500</v>
      </c>
    </row>
    <row r="1210" spans="1:13" ht="15" customHeight="1">
      <c r="A1210" s="76" t="s">
        <v>1814</v>
      </c>
      <c r="B1210" s="117" t="s">
        <v>1842</v>
      </c>
      <c r="C1210" s="111"/>
      <c r="D1210" s="146">
        <v>2.8993000000000002</v>
      </c>
      <c r="E1210" s="144">
        <v>19.18</v>
      </c>
      <c r="F1210" s="137">
        <f t="shared" si="18"/>
        <v>19</v>
      </c>
      <c r="G1210" s="115">
        <v>0</v>
      </c>
      <c r="H1210" s="113"/>
      <c r="I1210" s="80" t="s">
        <v>410</v>
      </c>
      <c r="J1210" s="113"/>
      <c r="K1210" s="80">
        <v>1.92</v>
      </c>
      <c r="L1210" s="139">
        <v>0</v>
      </c>
      <c r="M1210" s="142">
        <v>500</v>
      </c>
    </row>
    <row r="1211" spans="1:13" s="74" customFormat="1" ht="15" customHeight="1">
      <c r="A1211" s="76" t="s">
        <v>1815</v>
      </c>
      <c r="B1211" s="117" t="s">
        <v>1843</v>
      </c>
      <c r="C1211" s="111"/>
      <c r="D1211" s="146">
        <v>0.6381</v>
      </c>
      <c r="E1211" s="144">
        <v>4.28</v>
      </c>
      <c r="F1211" s="137">
        <f t="shared" si="18"/>
        <v>4</v>
      </c>
      <c r="G1211" s="115">
        <v>0</v>
      </c>
      <c r="H1211" s="113"/>
      <c r="I1211" s="80" t="s">
        <v>410</v>
      </c>
      <c r="J1211" s="113"/>
      <c r="K1211" s="80">
        <v>1.92</v>
      </c>
      <c r="L1211" s="139">
        <v>0</v>
      </c>
      <c r="M1211" s="142">
        <v>500</v>
      </c>
    </row>
    <row r="1212" spans="1:13" ht="15" customHeight="1">
      <c r="A1212" s="76" t="s">
        <v>1816</v>
      </c>
      <c r="B1212" s="117" t="s">
        <v>1843</v>
      </c>
      <c r="C1212" s="111"/>
      <c r="D1212" s="146">
        <v>0.70909999999999995</v>
      </c>
      <c r="E1212" s="144">
        <v>4.53</v>
      </c>
      <c r="F1212" s="137">
        <f t="shared" si="18"/>
        <v>5</v>
      </c>
      <c r="G1212" s="115">
        <v>0</v>
      </c>
      <c r="H1212" s="113"/>
      <c r="I1212" s="80" t="s">
        <v>410</v>
      </c>
      <c r="J1212" s="113"/>
      <c r="K1212" s="80">
        <v>1.92</v>
      </c>
      <c r="L1212" s="139">
        <v>0</v>
      </c>
      <c r="M1212" s="142">
        <v>500</v>
      </c>
    </row>
    <row r="1213" spans="1:13" ht="15" customHeight="1">
      <c r="A1213" s="76" t="s">
        <v>1817</v>
      </c>
      <c r="B1213" s="117" t="s">
        <v>1843</v>
      </c>
      <c r="C1213" s="111"/>
      <c r="D1213" s="146">
        <v>1.2645999999999999</v>
      </c>
      <c r="E1213" s="144">
        <v>4.6500000000000004</v>
      </c>
      <c r="F1213" s="137">
        <f t="shared" si="18"/>
        <v>5</v>
      </c>
      <c r="G1213" s="115">
        <v>0</v>
      </c>
      <c r="H1213" s="113"/>
      <c r="I1213" s="80" t="s">
        <v>410</v>
      </c>
      <c r="J1213" s="113"/>
      <c r="K1213" s="80">
        <v>1.92</v>
      </c>
      <c r="L1213" s="139">
        <v>0</v>
      </c>
      <c r="M1213" s="142">
        <v>500</v>
      </c>
    </row>
    <row r="1214" spans="1:13" ht="15" customHeight="1">
      <c r="A1214" s="76" t="s">
        <v>1818</v>
      </c>
      <c r="B1214" s="117" t="s">
        <v>1843</v>
      </c>
      <c r="C1214" s="111"/>
      <c r="D1214" s="146">
        <v>1.9450000000000001</v>
      </c>
      <c r="E1214" s="144">
        <v>5.03</v>
      </c>
      <c r="F1214" s="137">
        <f t="shared" si="18"/>
        <v>5</v>
      </c>
      <c r="G1214" s="115">
        <v>0</v>
      </c>
      <c r="H1214" s="113"/>
      <c r="I1214" s="80" t="s">
        <v>410</v>
      </c>
      <c r="J1214" s="113"/>
      <c r="K1214" s="80">
        <v>1.92</v>
      </c>
      <c r="L1214" s="139">
        <v>0</v>
      </c>
      <c r="M1214" s="142">
        <v>500</v>
      </c>
    </row>
    <row r="1215" spans="1:13" s="74" customFormat="1" ht="15" customHeight="1">
      <c r="A1215" s="76" t="s">
        <v>1611</v>
      </c>
      <c r="B1215" s="117" t="s">
        <v>323</v>
      </c>
      <c r="C1215" s="111"/>
      <c r="D1215" s="146">
        <v>0.2979</v>
      </c>
      <c r="E1215" s="144">
        <v>1.63</v>
      </c>
      <c r="F1215" s="137">
        <f t="shared" si="18"/>
        <v>2</v>
      </c>
      <c r="G1215" s="115">
        <v>0</v>
      </c>
      <c r="H1215" s="113"/>
      <c r="I1215" s="80" t="s">
        <v>410</v>
      </c>
      <c r="J1215" s="113"/>
      <c r="K1215" s="80">
        <v>1.92</v>
      </c>
      <c r="L1215" s="139">
        <v>0</v>
      </c>
      <c r="M1215" s="142">
        <v>500</v>
      </c>
    </row>
    <row r="1216" spans="1:13" ht="15" customHeight="1">
      <c r="A1216" s="76" t="s">
        <v>1612</v>
      </c>
      <c r="B1216" s="117" t="s">
        <v>323</v>
      </c>
      <c r="C1216" s="111"/>
      <c r="D1216" s="146">
        <v>0.38750000000000001</v>
      </c>
      <c r="E1216" s="144">
        <v>1.69</v>
      </c>
      <c r="F1216" s="137">
        <f t="shared" si="18"/>
        <v>2</v>
      </c>
      <c r="G1216" s="115">
        <v>0</v>
      </c>
      <c r="H1216" s="113"/>
      <c r="I1216" s="80" t="s">
        <v>410</v>
      </c>
      <c r="J1216" s="113"/>
      <c r="K1216" s="80">
        <v>1.92</v>
      </c>
      <c r="L1216" s="139">
        <v>0</v>
      </c>
      <c r="M1216" s="142">
        <v>500</v>
      </c>
    </row>
    <row r="1217" spans="1:13" ht="15" customHeight="1">
      <c r="A1217" s="76" t="s">
        <v>1613</v>
      </c>
      <c r="B1217" s="117" t="s">
        <v>323</v>
      </c>
      <c r="C1217" s="111"/>
      <c r="D1217" s="146">
        <v>0.67820000000000003</v>
      </c>
      <c r="E1217" s="144">
        <v>2.25</v>
      </c>
      <c r="F1217" s="137">
        <f t="shared" si="18"/>
        <v>2</v>
      </c>
      <c r="G1217" s="115">
        <v>0</v>
      </c>
      <c r="H1217" s="113"/>
      <c r="I1217" s="80" t="s">
        <v>410</v>
      </c>
      <c r="J1217" s="113"/>
      <c r="K1217" s="80">
        <v>1.92</v>
      </c>
      <c r="L1217" s="139">
        <v>0</v>
      </c>
      <c r="M1217" s="142">
        <v>500</v>
      </c>
    </row>
    <row r="1218" spans="1:13" ht="15" customHeight="1">
      <c r="A1218" s="76" t="s">
        <v>1614</v>
      </c>
      <c r="B1218" s="117" t="s">
        <v>323</v>
      </c>
      <c r="C1218" s="111"/>
      <c r="D1218" s="146">
        <v>1.6460999999999999</v>
      </c>
      <c r="E1218" s="144">
        <v>4.4400000000000004</v>
      </c>
      <c r="F1218" s="137">
        <f t="shared" si="18"/>
        <v>4</v>
      </c>
      <c r="G1218" s="115">
        <v>0</v>
      </c>
      <c r="H1218" s="113"/>
      <c r="I1218" s="80" t="s">
        <v>410</v>
      </c>
      <c r="J1218" s="113"/>
      <c r="K1218" s="80">
        <v>1.92</v>
      </c>
      <c r="L1218" s="139">
        <v>0</v>
      </c>
      <c r="M1218" s="142">
        <v>500</v>
      </c>
    </row>
    <row r="1219" spans="1:13" s="74" customFormat="1" ht="15" customHeight="1">
      <c r="A1219" s="76" t="s">
        <v>1615</v>
      </c>
      <c r="B1219" s="117" t="s">
        <v>324</v>
      </c>
      <c r="C1219" s="111"/>
      <c r="D1219" s="146">
        <v>0.48380000000000001</v>
      </c>
      <c r="E1219" s="144">
        <v>3.46</v>
      </c>
      <c r="F1219" s="137">
        <f t="shared" si="18"/>
        <v>3</v>
      </c>
      <c r="G1219" s="115">
        <v>0</v>
      </c>
      <c r="H1219" s="113"/>
      <c r="I1219" s="80" t="s">
        <v>410</v>
      </c>
      <c r="J1219" s="113"/>
      <c r="K1219" s="80">
        <v>1.92</v>
      </c>
      <c r="L1219" s="139">
        <v>0</v>
      </c>
      <c r="M1219" s="142">
        <v>500</v>
      </c>
    </row>
    <row r="1220" spans="1:13" ht="15" customHeight="1">
      <c r="A1220" s="76" t="s">
        <v>1616</v>
      </c>
      <c r="B1220" s="117" t="s">
        <v>324</v>
      </c>
      <c r="C1220" s="111"/>
      <c r="D1220" s="146">
        <v>0.61019999999999996</v>
      </c>
      <c r="E1220" s="144">
        <v>4.4800000000000004</v>
      </c>
      <c r="F1220" s="137">
        <f t="shared" si="18"/>
        <v>4</v>
      </c>
      <c r="G1220" s="115">
        <v>0</v>
      </c>
      <c r="H1220" s="113"/>
      <c r="I1220" s="80" t="s">
        <v>410</v>
      </c>
      <c r="J1220" s="113"/>
      <c r="K1220" s="80">
        <v>1.92</v>
      </c>
      <c r="L1220" s="139">
        <v>0</v>
      </c>
      <c r="M1220" s="142">
        <v>500</v>
      </c>
    </row>
    <row r="1221" spans="1:13" ht="15" customHeight="1">
      <c r="A1221" s="76" t="s">
        <v>1617</v>
      </c>
      <c r="B1221" s="117" t="s">
        <v>324</v>
      </c>
      <c r="C1221" s="111"/>
      <c r="D1221" s="146">
        <v>1.4874000000000001</v>
      </c>
      <c r="E1221" s="144">
        <v>11.01</v>
      </c>
      <c r="F1221" s="137">
        <f t="shared" si="18"/>
        <v>11</v>
      </c>
      <c r="G1221" s="115">
        <v>0</v>
      </c>
      <c r="H1221" s="113"/>
      <c r="I1221" s="80" t="s">
        <v>410</v>
      </c>
      <c r="J1221" s="113"/>
      <c r="K1221" s="80">
        <v>1.92</v>
      </c>
      <c r="L1221" s="139">
        <v>0</v>
      </c>
      <c r="M1221" s="142">
        <v>500</v>
      </c>
    </row>
    <row r="1222" spans="1:13" ht="15" customHeight="1">
      <c r="A1222" s="76" t="s">
        <v>1618</v>
      </c>
      <c r="B1222" s="117" t="s">
        <v>324</v>
      </c>
      <c r="C1222" s="111"/>
      <c r="D1222" s="146">
        <v>2.8355999999999999</v>
      </c>
      <c r="E1222" s="144">
        <v>14.99</v>
      </c>
      <c r="F1222" s="137">
        <f t="shared" si="18"/>
        <v>15</v>
      </c>
      <c r="G1222" s="115">
        <v>0</v>
      </c>
      <c r="H1222" s="113"/>
      <c r="I1222" s="80" t="s">
        <v>410</v>
      </c>
      <c r="J1222" s="113"/>
      <c r="K1222" s="80">
        <v>1.92</v>
      </c>
      <c r="L1222" s="139">
        <v>0</v>
      </c>
      <c r="M1222" s="142">
        <v>500</v>
      </c>
    </row>
    <row r="1223" spans="1:13" s="74" customFormat="1" ht="15" customHeight="1">
      <c r="A1223" s="76" t="s">
        <v>1619</v>
      </c>
      <c r="B1223" s="117" t="s">
        <v>325</v>
      </c>
      <c r="C1223" s="111"/>
      <c r="D1223" s="146">
        <v>0.5171</v>
      </c>
      <c r="E1223" s="144">
        <v>3.01</v>
      </c>
      <c r="F1223" s="137">
        <f t="shared" ref="F1223:F1286" si="19">IF(I1223="Mental Health and Substance Abuse",ROUND(E1223,0),0)</f>
        <v>3</v>
      </c>
      <c r="G1223" s="115">
        <v>0</v>
      </c>
      <c r="H1223" s="113"/>
      <c r="I1223" s="80" t="s">
        <v>410</v>
      </c>
      <c r="J1223" s="113"/>
      <c r="K1223" s="80">
        <v>1.92</v>
      </c>
      <c r="L1223" s="139">
        <v>0</v>
      </c>
      <c r="M1223" s="142">
        <v>500</v>
      </c>
    </row>
    <row r="1224" spans="1:13" ht="15" customHeight="1">
      <c r="A1224" s="76" t="s">
        <v>1620</v>
      </c>
      <c r="B1224" s="117" t="s">
        <v>325</v>
      </c>
      <c r="C1224" s="111"/>
      <c r="D1224" s="146">
        <v>0.61480000000000001</v>
      </c>
      <c r="E1224" s="144">
        <v>3.61</v>
      </c>
      <c r="F1224" s="137">
        <f t="shared" si="19"/>
        <v>4</v>
      </c>
      <c r="G1224" s="115">
        <v>0</v>
      </c>
      <c r="H1224" s="113"/>
      <c r="I1224" s="80" t="s">
        <v>410</v>
      </c>
      <c r="J1224" s="113"/>
      <c r="K1224" s="80">
        <v>1.92</v>
      </c>
      <c r="L1224" s="139">
        <v>0</v>
      </c>
      <c r="M1224" s="142">
        <v>500</v>
      </c>
    </row>
    <row r="1225" spans="1:13" ht="15" customHeight="1">
      <c r="A1225" s="76" t="s">
        <v>1621</v>
      </c>
      <c r="B1225" s="117" t="s">
        <v>325</v>
      </c>
      <c r="C1225" s="111"/>
      <c r="D1225" s="146">
        <v>1.0548999999999999</v>
      </c>
      <c r="E1225" s="144">
        <v>4.5</v>
      </c>
      <c r="F1225" s="137">
        <f t="shared" si="19"/>
        <v>5</v>
      </c>
      <c r="G1225" s="115">
        <v>0</v>
      </c>
      <c r="H1225" s="113"/>
      <c r="I1225" s="80" t="s">
        <v>410</v>
      </c>
      <c r="J1225" s="113"/>
      <c r="K1225" s="80">
        <v>1.92</v>
      </c>
      <c r="L1225" s="139">
        <v>0</v>
      </c>
      <c r="M1225" s="142">
        <v>500</v>
      </c>
    </row>
    <row r="1226" spans="1:13" ht="15" customHeight="1">
      <c r="A1226" s="76" t="s">
        <v>1622</v>
      </c>
      <c r="B1226" s="117" t="s">
        <v>325</v>
      </c>
      <c r="C1226" s="111"/>
      <c r="D1226" s="146">
        <v>1.9997</v>
      </c>
      <c r="E1226" s="144">
        <v>4.71</v>
      </c>
      <c r="F1226" s="137">
        <f t="shared" si="19"/>
        <v>5</v>
      </c>
      <c r="G1226" s="115">
        <v>0</v>
      </c>
      <c r="H1226" s="113"/>
      <c r="I1226" s="80" t="s">
        <v>410</v>
      </c>
      <c r="J1226" s="113"/>
      <c r="K1226" s="80">
        <v>1.92</v>
      </c>
      <c r="L1226" s="139">
        <v>0</v>
      </c>
      <c r="M1226" s="142">
        <v>500</v>
      </c>
    </row>
    <row r="1227" spans="1:13" s="74" customFormat="1" ht="15" customHeight="1">
      <c r="A1227" s="76" t="s">
        <v>1623</v>
      </c>
      <c r="B1227" s="117" t="s">
        <v>326</v>
      </c>
      <c r="C1227" s="111"/>
      <c r="D1227" s="146">
        <v>0.50249999999999995</v>
      </c>
      <c r="E1227" s="144">
        <v>3.14</v>
      </c>
      <c r="F1227" s="137">
        <f t="shared" si="19"/>
        <v>3</v>
      </c>
      <c r="G1227" s="115">
        <v>0</v>
      </c>
      <c r="H1227" s="113"/>
      <c r="I1227" s="80" t="s">
        <v>410</v>
      </c>
      <c r="J1227" s="113"/>
      <c r="K1227" s="80">
        <v>1.92</v>
      </c>
      <c r="L1227" s="139">
        <v>0</v>
      </c>
      <c r="M1227" s="142">
        <v>500</v>
      </c>
    </row>
    <row r="1228" spans="1:13" ht="15" customHeight="1">
      <c r="A1228" s="76" t="s">
        <v>1624</v>
      </c>
      <c r="B1228" s="117" t="s">
        <v>326</v>
      </c>
      <c r="C1228" s="111"/>
      <c r="D1228" s="146">
        <v>0.58860000000000001</v>
      </c>
      <c r="E1228" s="144">
        <v>3.57</v>
      </c>
      <c r="F1228" s="137">
        <f t="shared" si="19"/>
        <v>4</v>
      </c>
      <c r="G1228" s="115">
        <v>0</v>
      </c>
      <c r="H1228" s="113"/>
      <c r="I1228" s="80" t="s">
        <v>410</v>
      </c>
      <c r="J1228" s="113"/>
      <c r="K1228" s="80">
        <v>1.92</v>
      </c>
      <c r="L1228" s="139">
        <v>0</v>
      </c>
      <c r="M1228" s="142">
        <v>500</v>
      </c>
    </row>
    <row r="1229" spans="1:13" ht="15" customHeight="1">
      <c r="A1229" s="76" t="s">
        <v>1625</v>
      </c>
      <c r="B1229" s="117" t="s">
        <v>326</v>
      </c>
      <c r="C1229" s="111"/>
      <c r="D1229" s="146">
        <v>0.85750000000000004</v>
      </c>
      <c r="E1229" s="144">
        <v>3.57</v>
      </c>
      <c r="F1229" s="137">
        <f t="shared" si="19"/>
        <v>4</v>
      </c>
      <c r="G1229" s="115">
        <v>0</v>
      </c>
      <c r="H1229" s="113"/>
      <c r="I1229" s="80" t="s">
        <v>410</v>
      </c>
      <c r="J1229" s="113"/>
      <c r="K1229" s="80">
        <v>1.92</v>
      </c>
      <c r="L1229" s="139">
        <v>0</v>
      </c>
      <c r="M1229" s="142">
        <v>500</v>
      </c>
    </row>
    <row r="1230" spans="1:13" ht="15" customHeight="1">
      <c r="A1230" s="76" t="s">
        <v>1626</v>
      </c>
      <c r="B1230" s="117" t="s">
        <v>326</v>
      </c>
      <c r="C1230" s="111"/>
      <c r="D1230" s="146">
        <v>2.2031000000000001</v>
      </c>
      <c r="E1230" s="144">
        <v>7.16</v>
      </c>
      <c r="F1230" s="137">
        <f t="shared" si="19"/>
        <v>7</v>
      </c>
      <c r="G1230" s="115">
        <v>0</v>
      </c>
      <c r="H1230" s="113"/>
      <c r="I1230" s="80" t="s">
        <v>410</v>
      </c>
      <c r="J1230" s="113"/>
      <c r="K1230" s="80">
        <v>1.92</v>
      </c>
      <c r="L1230" s="139">
        <v>0</v>
      </c>
      <c r="M1230" s="142">
        <v>500</v>
      </c>
    </row>
    <row r="1231" spans="1:13" s="74" customFormat="1" ht="15" customHeight="1">
      <c r="A1231" s="76" t="s">
        <v>1627</v>
      </c>
      <c r="B1231" s="117" t="s">
        <v>327</v>
      </c>
      <c r="C1231" s="111"/>
      <c r="D1231" s="146">
        <v>0.47389999999999999</v>
      </c>
      <c r="E1231" s="144">
        <v>2.57</v>
      </c>
      <c r="F1231" s="137">
        <f t="shared" si="19"/>
        <v>3</v>
      </c>
      <c r="G1231" s="115">
        <v>0</v>
      </c>
      <c r="H1231" s="113"/>
      <c r="I1231" s="80" t="s">
        <v>410</v>
      </c>
      <c r="J1231" s="113"/>
      <c r="K1231" s="80">
        <v>1.92</v>
      </c>
      <c r="L1231" s="139">
        <v>0</v>
      </c>
      <c r="M1231" s="142">
        <v>500</v>
      </c>
    </row>
    <row r="1232" spans="1:13" ht="15" customHeight="1">
      <c r="A1232" s="76" t="s">
        <v>1628</v>
      </c>
      <c r="B1232" s="117" t="s">
        <v>327</v>
      </c>
      <c r="C1232" s="111"/>
      <c r="D1232" s="146">
        <v>0.63560000000000005</v>
      </c>
      <c r="E1232" s="144">
        <v>3.12</v>
      </c>
      <c r="F1232" s="137">
        <f t="shared" si="19"/>
        <v>3</v>
      </c>
      <c r="G1232" s="115">
        <v>0</v>
      </c>
      <c r="H1232" s="113"/>
      <c r="I1232" s="80" t="s">
        <v>410</v>
      </c>
      <c r="J1232" s="113"/>
      <c r="K1232" s="80">
        <v>1.92</v>
      </c>
      <c r="L1232" s="139">
        <v>0</v>
      </c>
      <c r="M1232" s="142">
        <v>500</v>
      </c>
    </row>
    <row r="1233" spans="1:13" ht="15" customHeight="1">
      <c r="A1233" s="76" t="s">
        <v>1629</v>
      </c>
      <c r="B1233" s="117" t="s">
        <v>327</v>
      </c>
      <c r="C1233" s="111"/>
      <c r="D1233" s="146">
        <v>1.0923</v>
      </c>
      <c r="E1233" s="144">
        <v>4.0199999999999996</v>
      </c>
      <c r="F1233" s="137">
        <f t="shared" si="19"/>
        <v>4</v>
      </c>
      <c r="G1233" s="115">
        <v>0</v>
      </c>
      <c r="H1233" s="113"/>
      <c r="I1233" s="80" t="s">
        <v>410</v>
      </c>
      <c r="J1233" s="113"/>
      <c r="K1233" s="80">
        <v>1.92</v>
      </c>
      <c r="L1233" s="139">
        <v>0</v>
      </c>
      <c r="M1233" s="142">
        <v>500</v>
      </c>
    </row>
    <row r="1234" spans="1:13" ht="15" customHeight="1">
      <c r="A1234" s="76" t="s">
        <v>1630</v>
      </c>
      <c r="B1234" s="117" t="s">
        <v>327</v>
      </c>
      <c r="C1234" s="111"/>
      <c r="D1234" s="146">
        <v>3.9912999999999998</v>
      </c>
      <c r="E1234" s="144">
        <v>11.66</v>
      </c>
      <c r="F1234" s="137">
        <f t="shared" si="19"/>
        <v>12</v>
      </c>
      <c r="G1234" s="115">
        <v>0</v>
      </c>
      <c r="H1234" s="113"/>
      <c r="I1234" s="80" t="s">
        <v>410</v>
      </c>
      <c r="J1234" s="113"/>
      <c r="K1234" s="80">
        <v>1.92</v>
      </c>
      <c r="L1234" s="139">
        <v>0</v>
      </c>
      <c r="M1234" s="142">
        <v>500</v>
      </c>
    </row>
    <row r="1235" spans="1:13" s="74" customFormat="1" ht="15" customHeight="1">
      <c r="A1235" s="76" t="s">
        <v>1631</v>
      </c>
      <c r="B1235" s="117" t="s">
        <v>328</v>
      </c>
      <c r="C1235" s="111"/>
      <c r="D1235" s="146">
        <v>0.50870000000000004</v>
      </c>
      <c r="E1235" s="144">
        <v>3.55</v>
      </c>
      <c r="F1235" s="137">
        <f t="shared" si="19"/>
        <v>4</v>
      </c>
      <c r="G1235" s="115">
        <v>0</v>
      </c>
      <c r="H1235" s="113"/>
      <c r="I1235" s="80" t="s">
        <v>410</v>
      </c>
      <c r="J1235" s="113"/>
      <c r="K1235" s="80">
        <v>1.92</v>
      </c>
      <c r="L1235" s="139">
        <v>0</v>
      </c>
      <c r="M1235" s="142">
        <v>500</v>
      </c>
    </row>
    <row r="1236" spans="1:13" ht="15" customHeight="1">
      <c r="A1236" s="76" t="s">
        <v>1632</v>
      </c>
      <c r="B1236" s="117" t="s">
        <v>328</v>
      </c>
      <c r="C1236" s="111"/>
      <c r="D1236" s="146">
        <v>0.59370000000000001</v>
      </c>
      <c r="E1236" s="144">
        <v>3.55</v>
      </c>
      <c r="F1236" s="137">
        <f t="shared" si="19"/>
        <v>4</v>
      </c>
      <c r="G1236" s="115">
        <v>0</v>
      </c>
      <c r="H1236" s="113"/>
      <c r="I1236" s="80" t="s">
        <v>410</v>
      </c>
      <c r="J1236" s="113"/>
      <c r="K1236" s="80">
        <v>1.92</v>
      </c>
      <c r="L1236" s="139">
        <v>0</v>
      </c>
      <c r="M1236" s="142">
        <v>500</v>
      </c>
    </row>
    <row r="1237" spans="1:13" ht="15" customHeight="1">
      <c r="A1237" s="76" t="s">
        <v>1633</v>
      </c>
      <c r="B1237" s="117" t="s">
        <v>328</v>
      </c>
      <c r="C1237" s="111"/>
      <c r="D1237" s="146">
        <v>0.73089999999999999</v>
      </c>
      <c r="E1237" s="144">
        <v>3.55</v>
      </c>
      <c r="F1237" s="137">
        <f t="shared" si="19"/>
        <v>4</v>
      </c>
      <c r="G1237" s="115">
        <v>0</v>
      </c>
      <c r="H1237" s="113"/>
      <c r="I1237" s="80" t="s">
        <v>410</v>
      </c>
      <c r="J1237" s="113"/>
      <c r="K1237" s="80">
        <v>1.92</v>
      </c>
      <c r="L1237" s="139">
        <v>0</v>
      </c>
      <c r="M1237" s="142">
        <v>500</v>
      </c>
    </row>
    <row r="1238" spans="1:13" ht="15" customHeight="1">
      <c r="A1238" s="76" t="s">
        <v>1634</v>
      </c>
      <c r="B1238" s="117" t="s">
        <v>328</v>
      </c>
      <c r="C1238" s="111"/>
      <c r="D1238" s="146">
        <v>1.8728</v>
      </c>
      <c r="E1238" s="144">
        <v>6.31</v>
      </c>
      <c r="F1238" s="137">
        <f t="shared" si="19"/>
        <v>6</v>
      </c>
      <c r="G1238" s="115">
        <v>0</v>
      </c>
      <c r="H1238" s="113"/>
      <c r="I1238" s="80" t="s">
        <v>410</v>
      </c>
      <c r="J1238" s="113"/>
      <c r="K1238" s="80">
        <v>1.92</v>
      </c>
      <c r="L1238" s="139">
        <v>0</v>
      </c>
      <c r="M1238" s="142">
        <v>500</v>
      </c>
    </row>
    <row r="1239" spans="1:13" s="74" customFormat="1" ht="15" customHeight="1">
      <c r="A1239" s="76" t="s">
        <v>1635</v>
      </c>
      <c r="B1239" s="117" t="s">
        <v>329</v>
      </c>
      <c r="C1239" s="111"/>
      <c r="D1239" s="146">
        <v>1.8494999999999999</v>
      </c>
      <c r="E1239" s="144">
        <v>2.92</v>
      </c>
      <c r="F1239" s="137">
        <f t="shared" si="19"/>
        <v>0</v>
      </c>
      <c r="G1239" s="115">
        <v>44252.959999999999</v>
      </c>
      <c r="H1239" s="113"/>
      <c r="I1239" s="80" t="s">
        <v>385</v>
      </c>
      <c r="J1239" s="113"/>
      <c r="K1239" s="151">
        <v>1</v>
      </c>
      <c r="L1239" s="139">
        <v>0.8</v>
      </c>
      <c r="M1239" s="80" t="s">
        <v>1784</v>
      </c>
    </row>
    <row r="1240" spans="1:13" ht="15" customHeight="1">
      <c r="A1240" s="76" t="s">
        <v>1636</v>
      </c>
      <c r="B1240" s="117" t="s">
        <v>329</v>
      </c>
      <c r="C1240" s="111"/>
      <c r="D1240" s="146">
        <v>2.379</v>
      </c>
      <c r="E1240" s="144">
        <v>4.08</v>
      </c>
      <c r="F1240" s="137">
        <f t="shared" si="19"/>
        <v>0</v>
      </c>
      <c r="G1240" s="115">
        <v>81520.36</v>
      </c>
      <c r="H1240" s="113"/>
      <c r="I1240" s="80" t="s">
        <v>385</v>
      </c>
      <c r="J1240" s="113"/>
      <c r="K1240" s="151">
        <v>1</v>
      </c>
      <c r="L1240" s="139">
        <v>0.8</v>
      </c>
      <c r="M1240" s="80" t="s">
        <v>1784</v>
      </c>
    </row>
    <row r="1241" spans="1:13" ht="15" customHeight="1">
      <c r="A1241" s="76" t="s">
        <v>1637</v>
      </c>
      <c r="B1241" s="117" t="s">
        <v>329</v>
      </c>
      <c r="C1241" s="111"/>
      <c r="D1241" s="146">
        <v>3.4828000000000001</v>
      </c>
      <c r="E1241" s="144">
        <v>6.36</v>
      </c>
      <c r="F1241" s="137">
        <f t="shared" si="19"/>
        <v>0</v>
      </c>
      <c r="G1241" s="115">
        <v>81520.36</v>
      </c>
      <c r="H1241" s="113"/>
      <c r="I1241" s="80" t="s">
        <v>385</v>
      </c>
      <c r="J1241" s="113"/>
      <c r="K1241" s="151">
        <v>1</v>
      </c>
      <c r="L1241" s="139">
        <v>0.8</v>
      </c>
      <c r="M1241" s="80" t="s">
        <v>1784</v>
      </c>
    </row>
    <row r="1242" spans="1:13" ht="15" customHeight="1">
      <c r="A1242" s="76" t="s">
        <v>1638</v>
      </c>
      <c r="B1242" s="117" t="s">
        <v>329</v>
      </c>
      <c r="C1242" s="111"/>
      <c r="D1242" s="146">
        <v>7.3160999999999996</v>
      </c>
      <c r="E1242" s="144">
        <v>9.92</v>
      </c>
      <c r="F1242" s="137">
        <f t="shared" si="19"/>
        <v>0</v>
      </c>
      <c r="G1242" s="115">
        <v>199528.81</v>
      </c>
      <c r="H1242" s="113"/>
      <c r="I1242" s="80" t="s">
        <v>385</v>
      </c>
      <c r="J1242" s="113"/>
      <c r="K1242" s="151">
        <v>1</v>
      </c>
      <c r="L1242" s="139">
        <v>0.8</v>
      </c>
      <c r="M1242" s="80" t="s">
        <v>1784</v>
      </c>
    </row>
    <row r="1243" spans="1:13" s="74" customFormat="1" ht="15" customHeight="1">
      <c r="A1243" s="76" t="s">
        <v>1639</v>
      </c>
      <c r="B1243" s="117" t="s">
        <v>330</v>
      </c>
      <c r="C1243" s="111"/>
      <c r="D1243" s="146">
        <v>1.4136</v>
      </c>
      <c r="E1243" s="144">
        <v>2.79</v>
      </c>
      <c r="F1243" s="137">
        <f t="shared" si="19"/>
        <v>0</v>
      </c>
      <c r="G1243" s="115">
        <v>34637.769999999997</v>
      </c>
      <c r="H1243" s="113"/>
      <c r="I1243" s="80" t="s">
        <v>385</v>
      </c>
      <c r="J1243" s="113"/>
      <c r="K1243" s="151">
        <v>1</v>
      </c>
      <c r="L1243" s="139">
        <v>0.8</v>
      </c>
      <c r="M1243" s="80" t="s">
        <v>1784</v>
      </c>
    </row>
    <row r="1244" spans="1:13" ht="15" customHeight="1">
      <c r="A1244" s="76" t="s">
        <v>1640</v>
      </c>
      <c r="B1244" s="117" t="s">
        <v>330</v>
      </c>
      <c r="C1244" s="111"/>
      <c r="D1244" s="146">
        <v>1.8301000000000001</v>
      </c>
      <c r="E1244" s="144">
        <v>3.58</v>
      </c>
      <c r="F1244" s="137">
        <f t="shared" si="19"/>
        <v>0</v>
      </c>
      <c r="G1244" s="115">
        <v>47911.99</v>
      </c>
      <c r="H1244" s="113"/>
      <c r="I1244" s="80" t="s">
        <v>385</v>
      </c>
      <c r="J1244" s="113"/>
      <c r="K1244" s="151">
        <v>1</v>
      </c>
      <c r="L1244" s="139">
        <v>0.8</v>
      </c>
      <c r="M1244" s="80" t="s">
        <v>1784</v>
      </c>
    </row>
    <row r="1245" spans="1:13" ht="15" customHeight="1">
      <c r="A1245" s="76" t="s">
        <v>1641</v>
      </c>
      <c r="B1245" s="117" t="s">
        <v>330</v>
      </c>
      <c r="C1245" s="111"/>
      <c r="D1245" s="146">
        <v>2.5581</v>
      </c>
      <c r="E1245" s="144">
        <v>4.93</v>
      </c>
      <c r="F1245" s="137">
        <f t="shared" si="19"/>
        <v>0</v>
      </c>
      <c r="G1245" s="115">
        <v>59960.06</v>
      </c>
      <c r="H1245" s="113"/>
      <c r="I1245" s="80" t="s">
        <v>385</v>
      </c>
      <c r="J1245" s="113"/>
      <c r="K1245" s="151">
        <v>1</v>
      </c>
      <c r="L1245" s="139">
        <v>0.8</v>
      </c>
      <c r="M1245" s="80" t="s">
        <v>1784</v>
      </c>
    </row>
    <row r="1246" spans="1:13" ht="15" customHeight="1">
      <c r="A1246" s="76" t="s">
        <v>1642</v>
      </c>
      <c r="B1246" s="117" t="s">
        <v>330</v>
      </c>
      <c r="C1246" s="111"/>
      <c r="D1246" s="146">
        <v>5.6356999999999999</v>
      </c>
      <c r="E1246" s="144">
        <v>12</v>
      </c>
      <c r="F1246" s="137">
        <f t="shared" si="19"/>
        <v>0</v>
      </c>
      <c r="G1246" s="115">
        <v>87037.84</v>
      </c>
      <c r="H1246" s="113"/>
      <c r="I1246" s="80" t="s">
        <v>385</v>
      </c>
      <c r="J1246" s="113"/>
      <c r="K1246" s="151">
        <v>1</v>
      </c>
      <c r="L1246" s="139">
        <v>0.8</v>
      </c>
      <c r="M1246" s="80" t="s">
        <v>1784</v>
      </c>
    </row>
    <row r="1247" spans="1:13" s="74" customFormat="1" ht="15" customHeight="1">
      <c r="A1247" s="76" t="s">
        <v>1643</v>
      </c>
      <c r="B1247" s="117" t="s">
        <v>331</v>
      </c>
      <c r="C1247" s="111"/>
      <c r="D1247" s="146">
        <v>1.1034999999999999</v>
      </c>
      <c r="E1247" s="144">
        <v>2.2400000000000002</v>
      </c>
      <c r="F1247" s="137">
        <f t="shared" si="19"/>
        <v>0</v>
      </c>
      <c r="G1247" s="115">
        <v>30000</v>
      </c>
      <c r="H1247" s="113"/>
      <c r="I1247" s="80" t="s">
        <v>385</v>
      </c>
      <c r="J1247" s="113"/>
      <c r="K1247" s="151">
        <v>1</v>
      </c>
      <c r="L1247" s="139">
        <v>0.8</v>
      </c>
      <c r="M1247" s="80" t="s">
        <v>1784</v>
      </c>
    </row>
    <row r="1248" spans="1:13" ht="15" customHeight="1">
      <c r="A1248" s="76" t="s">
        <v>1644</v>
      </c>
      <c r="B1248" s="117" t="s">
        <v>331</v>
      </c>
      <c r="C1248" s="111"/>
      <c r="D1248" s="146">
        <v>1.4271</v>
      </c>
      <c r="E1248" s="144">
        <v>3.4</v>
      </c>
      <c r="F1248" s="137">
        <f t="shared" si="19"/>
        <v>0</v>
      </c>
      <c r="G1248" s="115">
        <v>32930.68</v>
      </c>
      <c r="H1248" s="113"/>
      <c r="I1248" s="80" t="s">
        <v>385</v>
      </c>
      <c r="J1248" s="113"/>
      <c r="K1248" s="151">
        <v>1</v>
      </c>
      <c r="L1248" s="139">
        <v>0.8</v>
      </c>
      <c r="M1248" s="80" t="s">
        <v>1784</v>
      </c>
    </row>
    <row r="1249" spans="1:13" ht="15" customHeight="1">
      <c r="A1249" s="76" t="s">
        <v>1645</v>
      </c>
      <c r="B1249" s="117" t="s">
        <v>331</v>
      </c>
      <c r="C1249" s="111"/>
      <c r="D1249" s="146">
        <v>2.4390999999999998</v>
      </c>
      <c r="E1249" s="144">
        <v>5.28</v>
      </c>
      <c r="F1249" s="137">
        <f t="shared" si="19"/>
        <v>0</v>
      </c>
      <c r="G1249" s="115">
        <v>79975.86</v>
      </c>
      <c r="H1249" s="113"/>
      <c r="I1249" s="80" t="s">
        <v>385</v>
      </c>
      <c r="J1249" s="113"/>
      <c r="K1249" s="151">
        <v>1</v>
      </c>
      <c r="L1249" s="139">
        <v>0.8</v>
      </c>
      <c r="M1249" s="80" t="s">
        <v>1784</v>
      </c>
    </row>
    <row r="1250" spans="1:13" ht="15" customHeight="1">
      <c r="A1250" s="76" t="s">
        <v>1646</v>
      </c>
      <c r="B1250" s="117" t="s">
        <v>331</v>
      </c>
      <c r="C1250" s="111"/>
      <c r="D1250" s="146">
        <v>4.0999999999999996</v>
      </c>
      <c r="E1250" s="144">
        <v>9.9499999999999993</v>
      </c>
      <c r="F1250" s="137">
        <f t="shared" si="19"/>
        <v>0</v>
      </c>
      <c r="G1250" s="115">
        <v>91213.94</v>
      </c>
      <c r="H1250" s="113"/>
      <c r="I1250" s="80" t="s">
        <v>385</v>
      </c>
      <c r="J1250" s="113"/>
      <c r="K1250" s="151">
        <v>1</v>
      </c>
      <c r="L1250" s="139">
        <v>0.8</v>
      </c>
      <c r="M1250" s="80" t="s">
        <v>1784</v>
      </c>
    </row>
    <row r="1251" spans="1:13" s="74" customFormat="1" ht="15" customHeight="1">
      <c r="A1251" s="76" t="s">
        <v>1647</v>
      </c>
      <c r="B1251" s="117" t="s">
        <v>135</v>
      </c>
      <c r="C1251" s="111"/>
      <c r="D1251" s="146">
        <v>0.61319999999999997</v>
      </c>
      <c r="E1251" s="144">
        <v>1.78</v>
      </c>
      <c r="F1251" s="137">
        <f t="shared" si="19"/>
        <v>0</v>
      </c>
      <c r="G1251" s="115">
        <v>30000</v>
      </c>
      <c r="H1251" s="113"/>
      <c r="I1251" s="80" t="s">
        <v>1845</v>
      </c>
      <c r="J1251" s="113"/>
      <c r="K1251" s="80">
        <v>1.31</v>
      </c>
      <c r="L1251" s="139">
        <v>0.8</v>
      </c>
      <c r="M1251" s="80" t="s">
        <v>1784</v>
      </c>
    </row>
    <row r="1252" spans="1:13" ht="15" customHeight="1">
      <c r="A1252" s="76" t="s">
        <v>1648</v>
      </c>
      <c r="B1252" s="117" t="s">
        <v>135</v>
      </c>
      <c r="C1252" s="111"/>
      <c r="D1252" s="146">
        <v>0.85089999999999999</v>
      </c>
      <c r="E1252" s="144">
        <v>2.31</v>
      </c>
      <c r="F1252" s="137">
        <f t="shared" si="19"/>
        <v>0</v>
      </c>
      <c r="G1252" s="115">
        <v>30000</v>
      </c>
      <c r="H1252" s="113"/>
      <c r="I1252" s="80" t="s">
        <v>1845</v>
      </c>
      <c r="J1252" s="113"/>
      <c r="K1252" s="80">
        <v>1.31</v>
      </c>
      <c r="L1252" s="139">
        <v>0.8</v>
      </c>
      <c r="M1252" s="80" t="s">
        <v>1784</v>
      </c>
    </row>
    <row r="1253" spans="1:13" ht="15" customHeight="1">
      <c r="A1253" s="76" t="s">
        <v>1649</v>
      </c>
      <c r="B1253" s="117" t="s">
        <v>135</v>
      </c>
      <c r="C1253" s="111"/>
      <c r="D1253" s="146">
        <v>1.3102</v>
      </c>
      <c r="E1253" s="144">
        <v>3.24</v>
      </c>
      <c r="F1253" s="137">
        <f t="shared" si="19"/>
        <v>0</v>
      </c>
      <c r="G1253" s="115">
        <v>32419.43</v>
      </c>
      <c r="H1253" s="113"/>
      <c r="I1253" s="80" t="s">
        <v>1845</v>
      </c>
      <c r="J1253" s="113"/>
      <c r="K1253" s="80">
        <v>1.31</v>
      </c>
      <c r="L1253" s="139">
        <v>0.8</v>
      </c>
      <c r="M1253" s="80" t="s">
        <v>1784</v>
      </c>
    </row>
    <row r="1254" spans="1:13" ht="15" customHeight="1">
      <c r="A1254" s="76" t="s">
        <v>1650</v>
      </c>
      <c r="B1254" s="117" t="s">
        <v>135</v>
      </c>
      <c r="C1254" s="111"/>
      <c r="D1254" s="146">
        <v>2.4180999999999999</v>
      </c>
      <c r="E1254" s="144">
        <v>6.2</v>
      </c>
      <c r="F1254" s="137">
        <f t="shared" si="19"/>
        <v>0</v>
      </c>
      <c r="G1254" s="115">
        <v>53987.71</v>
      </c>
      <c r="H1254" s="113"/>
      <c r="I1254" s="80" t="s">
        <v>1845</v>
      </c>
      <c r="J1254" s="113"/>
      <c r="K1254" s="80">
        <v>1.31</v>
      </c>
      <c r="L1254" s="139">
        <v>0.8</v>
      </c>
      <c r="M1254" s="80" t="s">
        <v>1784</v>
      </c>
    </row>
    <row r="1255" spans="1:13" s="74" customFormat="1" ht="15" customHeight="1">
      <c r="A1255" s="76" t="s">
        <v>1651</v>
      </c>
      <c r="B1255" s="117" t="s">
        <v>136</v>
      </c>
      <c r="C1255" s="111"/>
      <c r="D1255" s="146">
        <v>0.39350000000000002</v>
      </c>
      <c r="E1255" s="144">
        <v>1.4</v>
      </c>
      <c r="F1255" s="137">
        <f t="shared" si="19"/>
        <v>0</v>
      </c>
      <c r="G1255" s="115">
        <v>30000</v>
      </c>
      <c r="H1255" s="113"/>
      <c r="I1255" s="80" t="s">
        <v>1845</v>
      </c>
      <c r="J1255" s="113"/>
      <c r="K1255" s="80">
        <v>1.31</v>
      </c>
      <c r="L1255" s="139">
        <v>0.8</v>
      </c>
      <c r="M1255" s="80" t="s">
        <v>1784</v>
      </c>
    </row>
    <row r="1256" spans="1:13" ht="15" customHeight="1">
      <c r="A1256" s="76" t="s">
        <v>1652</v>
      </c>
      <c r="B1256" s="77" t="s">
        <v>136</v>
      </c>
      <c r="D1256" s="148">
        <v>0.66779999999999995</v>
      </c>
      <c r="E1256" s="144">
        <v>1.79</v>
      </c>
      <c r="F1256" s="137">
        <f t="shared" si="19"/>
        <v>0</v>
      </c>
      <c r="G1256" s="115">
        <v>30000</v>
      </c>
      <c r="H1256" s="75"/>
      <c r="I1256" s="79" t="s">
        <v>1845</v>
      </c>
      <c r="J1256" s="75"/>
      <c r="K1256" s="79">
        <v>1.31</v>
      </c>
      <c r="L1256" s="141">
        <v>0.8</v>
      </c>
      <c r="M1256" s="79" t="s">
        <v>1784</v>
      </c>
    </row>
    <row r="1257" spans="1:13" ht="15" customHeight="1">
      <c r="A1257" s="76" t="s">
        <v>1653</v>
      </c>
      <c r="B1257" s="77" t="s">
        <v>136</v>
      </c>
      <c r="D1257" s="148">
        <v>1.3314999999999999</v>
      </c>
      <c r="E1257" s="144">
        <v>3.21</v>
      </c>
      <c r="F1257" s="137">
        <f t="shared" si="19"/>
        <v>0</v>
      </c>
      <c r="G1257" s="115">
        <v>64909.93</v>
      </c>
      <c r="H1257" s="75"/>
      <c r="I1257" s="79" t="s">
        <v>1845</v>
      </c>
      <c r="J1257" s="75"/>
      <c r="K1257" s="79">
        <v>1.31</v>
      </c>
      <c r="L1257" s="141">
        <v>0.8</v>
      </c>
      <c r="M1257" s="79" t="s">
        <v>1784</v>
      </c>
    </row>
    <row r="1258" spans="1:13" ht="15" customHeight="1">
      <c r="A1258" s="76" t="s">
        <v>1654</v>
      </c>
      <c r="B1258" s="77" t="s">
        <v>136</v>
      </c>
      <c r="D1258" s="148">
        <v>2.4657</v>
      </c>
      <c r="E1258" s="144">
        <v>5.53</v>
      </c>
      <c r="F1258" s="137">
        <f t="shared" si="19"/>
        <v>0</v>
      </c>
      <c r="G1258" s="115">
        <v>64909.93</v>
      </c>
      <c r="H1258" s="75"/>
      <c r="I1258" s="79" t="s">
        <v>1845</v>
      </c>
      <c r="J1258" s="75"/>
      <c r="K1258" s="79">
        <v>1.31</v>
      </c>
      <c r="L1258" s="141">
        <v>0.8</v>
      </c>
      <c r="M1258" s="79" t="s">
        <v>1784</v>
      </c>
    </row>
    <row r="1259" spans="1:13" s="74" customFormat="1" ht="15" customHeight="1">
      <c r="A1259" s="76" t="s">
        <v>1655</v>
      </c>
      <c r="B1259" s="117" t="s">
        <v>137</v>
      </c>
      <c r="C1259" s="111"/>
      <c r="D1259" s="146">
        <v>0.35139999999999999</v>
      </c>
      <c r="E1259" s="144">
        <v>1.39</v>
      </c>
      <c r="F1259" s="137">
        <f t="shared" si="19"/>
        <v>0</v>
      </c>
      <c r="G1259" s="115">
        <v>30000</v>
      </c>
      <c r="H1259" s="113"/>
      <c r="I1259" s="80" t="s">
        <v>1845</v>
      </c>
      <c r="J1259" s="113"/>
      <c r="K1259" s="80">
        <v>1.31</v>
      </c>
      <c r="L1259" s="139">
        <v>0.8</v>
      </c>
      <c r="M1259" s="80" t="s">
        <v>1784</v>
      </c>
    </row>
    <row r="1260" spans="1:13" ht="15" customHeight="1">
      <c r="A1260" s="76" t="s">
        <v>1656</v>
      </c>
      <c r="B1260" s="117" t="s">
        <v>137</v>
      </c>
      <c r="C1260" s="111"/>
      <c r="D1260" s="146">
        <v>0.48980000000000001</v>
      </c>
      <c r="E1260" s="144">
        <v>1.83</v>
      </c>
      <c r="F1260" s="137">
        <f t="shared" si="19"/>
        <v>0</v>
      </c>
      <c r="G1260" s="115">
        <v>30000</v>
      </c>
      <c r="H1260" s="113"/>
      <c r="I1260" s="80" t="s">
        <v>1845</v>
      </c>
      <c r="J1260" s="113"/>
      <c r="K1260" s="80">
        <v>1.31</v>
      </c>
      <c r="L1260" s="139">
        <v>0.8</v>
      </c>
      <c r="M1260" s="80" t="s">
        <v>1784</v>
      </c>
    </row>
    <row r="1261" spans="1:13" ht="15" customHeight="1">
      <c r="A1261" s="76" t="s">
        <v>1657</v>
      </c>
      <c r="B1261" s="117" t="s">
        <v>137</v>
      </c>
      <c r="C1261" s="111"/>
      <c r="D1261" s="146">
        <v>0.86970000000000003</v>
      </c>
      <c r="E1261" s="144">
        <v>2.7</v>
      </c>
      <c r="F1261" s="137">
        <f t="shared" si="19"/>
        <v>0</v>
      </c>
      <c r="G1261" s="115">
        <v>30000</v>
      </c>
      <c r="H1261" s="113"/>
      <c r="I1261" s="80" t="s">
        <v>1845</v>
      </c>
      <c r="J1261" s="113"/>
      <c r="K1261" s="80">
        <v>1.31</v>
      </c>
      <c r="L1261" s="139">
        <v>0.8</v>
      </c>
      <c r="M1261" s="80" t="s">
        <v>1784</v>
      </c>
    </row>
    <row r="1262" spans="1:13" ht="15" customHeight="1">
      <c r="A1262" s="76" t="s">
        <v>1658</v>
      </c>
      <c r="B1262" s="117" t="s">
        <v>137</v>
      </c>
      <c r="C1262" s="111"/>
      <c r="D1262" s="146">
        <v>1.8859999999999999</v>
      </c>
      <c r="E1262" s="144">
        <v>4.25</v>
      </c>
      <c r="F1262" s="137">
        <f t="shared" si="19"/>
        <v>0</v>
      </c>
      <c r="G1262" s="115">
        <v>71022.850000000006</v>
      </c>
      <c r="H1262" s="113"/>
      <c r="I1262" s="80" t="s">
        <v>1845</v>
      </c>
      <c r="J1262" s="113"/>
      <c r="K1262" s="80">
        <v>1.31</v>
      </c>
      <c r="L1262" s="139">
        <v>0.8</v>
      </c>
      <c r="M1262" s="80" t="s">
        <v>1784</v>
      </c>
    </row>
    <row r="1263" spans="1:13" s="74" customFormat="1" ht="15" customHeight="1">
      <c r="A1263" s="76" t="s">
        <v>1659</v>
      </c>
      <c r="B1263" s="117" t="s">
        <v>138</v>
      </c>
      <c r="C1263" s="111"/>
      <c r="D1263" s="146">
        <v>0.55630000000000002</v>
      </c>
      <c r="E1263" s="144">
        <v>2.0099999999999998</v>
      </c>
      <c r="F1263" s="137">
        <f t="shared" si="19"/>
        <v>0</v>
      </c>
      <c r="G1263" s="115">
        <v>30000</v>
      </c>
      <c r="H1263" s="113"/>
      <c r="I1263" s="80" t="s">
        <v>1845</v>
      </c>
      <c r="J1263" s="113"/>
      <c r="K1263" s="80">
        <v>1.31</v>
      </c>
      <c r="L1263" s="139">
        <v>0.8</v>
      </c>
      <c r="M1263" s="80" t="s">
        <v>1784</v>
      </c>
    </row>
    <row r="1264" spans="1:13" ht="15" customHeight="1">
      <c r="A1264" s="76" t="s">
        <v>1660</v>
      </c>
      <c r="B1264" s="117" t="s">
        <v>138</v>
      </c>
      <c r="C1264" s="111"/>
      <c r="D1264" s="146">
        <v>0.71260000000000001</v>
      </c>
      <c r="E1264" s="144">
        <v>2.36</v>
      </c>
      <c r="F1264" s="137">
        <f t="shared" si="19"/>
        <v>0</v>
      </c>
      <c r="G1264" s="115">
        <v>30000</v>
      </c>
      <c r="H1264" s="113"/>
      <c r="I1264" s="80" t="s">
        <v>1845</v>
      </c>
      <c r="J1264" s="113"/>
      <c r="K1264" s="80">
        <v>1.31</v>
      </c>
      <c r="L1264" s="139">
        <v>0.8</v>
      </c>
      <c r="M1264" s="80" t="s">
        <v>1784</v>
      </c>
    </row>
    <row r="1265" spans="1:13" ht="15" customHeight="1">
      <c r="A1265" s="76" t="s">
        <v>1661</v>
      </c>
      <c r="B1265" s="117" t="s">
        <v>138</v>
      </c>
      <c r="C1265" s="111"/>
      <c r="D1265" s="146">
        <v>1.6671</v>
      </c>
      <c r="E1265" s="144">
        <v>5.21</v>
      </c>
      <c r="F1265" s="137">
        <f t="shared" si="19"/>
        <v>0</v>
      </c>
      <c r="G1265" s="115">
        <v>50601.26</v>
      </c>
      <c r="H1265" s="113"/>
      <c r="I1265" s="80" t="s">
        <v>1845</v>
      </c>
      <c r="J1265" s="113"/>
      <c r="K1265" s="80">
        <v>1.31</v>
      </c>
      <c r="L1265" s="139">
        <v>0.8</v>
      </c>
      <c r="M1265" s="80" t="s">
        <v>1784</v>
      </c>
    </row>
    <row r="1266" spans="1:13" ht="15" customHeight="1">
      <c r="A1266" s="76" t="s">
        <v>1662</v>
      </c>
      <c r="B1266" s="117" t="s">
        <v>138</v>
      </c>
      <c r="C1266" s="111"/>
      <c r="D1266" s="146">
        <v>2.2414000000000001</v>
      </c>
      <c r="E1266" s="144">
        <v>5.37</v>
      </c>
      <c r="F1266" s="137">
        <f t="shared" si="19"/>
        <v>0</v>
      </c>
      <c r="G1266" s="115">
        <v>69447</v>
      </c>
      <c r="H1266" s="113"/>
      <c r="I1266" s="80" t="s">
        <v>1845</v>
      </c>
      <c r="J1266" s="113"/>
      <c r="K1266" s="80">
        <v>1.31</v>
      </c>
      <c r="L1266" s="139">
        <v>0.8</v>
      </c>
      <c r="M1266" s="80" t="s">
        <v>1784</v>
      </c>
    </row>
    <row r="1267" spans="1:13" s="74" customFormat="1" ht="15" customHeight="1">
      <c r="A1267" s="76" t="s">
        <v>1663</v>
      </c>
      <c r="B1267" s="117" t="s">
        <v>332</v>
      </c>
      <c r="C1267" s="111"/>
      <c r="D1267" s="146">
        <v>0.63549999999999995</v>
      </c>
      <c r="E1267" s="144">
        <v>1.75</v>
      </c>
      <c r="F1267" s="137">
        <f t="shared" si="19"/>
        <v>0</v>
      </c>
      <c r="G1267" s="115">
        <v>30000</v>
      </c>
      <c r="H1267" s="113"/>
      <c r="I1267" s="80" t="s">
        <v>1845</v>
      </c>
      <c r="J1267" s="113"/>
      <c r="K1267" s="80">
        <v>1.31</v>
      </c>
      <c r="L1267" s="139">
        <v>0.8</v>
      </c>
      <c r="M1267" s="80" t="s">
        <v>1784</v>
      </c>
    </row>
    <row r="1268" spans="1:13" ht="15" customHeight="1">
      <c r="A1268" s="76" t="s">
        <v>1664</v>
      </c>
      <c r="B1268" s="117" t="s">
        <v>332</v>
      </c>
      <c r="C1268" s="111"/>
      <c r="D1268" s="146">
        <v>0.73209999999999997</v>
      </c>
      <c r="E1268" s="144">
        <v>2.64</v>
      </c>
      <c r="F1268" s="137">
        <f t="shared" si="19"/>
        <v>0</v>
      </c>
      <c r="G1268" s="115">
        <v>40005.32</v>
      </c>
      <c r="H1268" s="113"/>
      <c r="I1268" s="80" t="s">
        <v>1845</v>
      </c>
      <c r="J1268" s="113"/>
      <c r="K1268" s="80">
        <v>1.31</v>
      </c>
      <c r="L1268" s="139">
        <v>0.8</v>
      </c>
      <c r="M1268" s="80" t="s">
        <v>1784</v>
      </c>
    </row>
    <row r="1269" spans="1:13" ht="15" customHeight="1">
      <c r="A1269" s="76" t="s">
        <v>1665</v>
      </c>
      <c r="B1269" s="117" t="s">
        <v>332</v>
      </c>
      <c r="C1269" s="111"/>
      <c r="D1269" s="146">
        <v>1.3029999999999999</v>
      </c>
      <c r="E1269" s="144">
        <v>4.0599999999999996</v>
      </c>
      <c r="F1269" s="137">
        <f t="shared" si="19"/>
        <v>0</v>
      </c>
      <c r="G1269" s="115">
        <v>54953.73</v>
      </c>
      <c r="H1269" s="113"/>
      <c r="I1269" s="80" t="s">
        <v>1845</v>
      </c>
      <c r="J1269" s="113"/>
      <c r="K1269" s="80">
        <v>1.31</v>
      </c>
      <c r="L1269" s="139">
        <v>0.8</v>
      </c>
      <c r="M1269" s="80" t="s">
        <v>1784</v>
      </c>
    </row>
    <row r="1270" spans="1:13" ht="15" customHeight="1">
      <c r="A1270" s="76" t="s">
        <v>1666</v>
      </c>
      <c r="B1270" s="117" t="s">
        <v>332</v>
      </c>
      <c r="C1270" s="111"/>
      <c r="D1270" s="146">
        <v>2.9931000000000001</v>
      </c>
      <c r="E1270" s="144">
        <v>4.53</v>
      </c>
      <c r="F1270" s="137">
        <f t="shared" si="19"/>
        <v>0</v>
      </c>
      <c r="G1270" s="115">
        <v>91629.1</v>
      </c>
      <c r="H1270" s="113"/>
      <c r="I1270" s="80" t="s">
        <v>1845</v>
      </c>
      <c r="J1270" s="113"/>
      <c r="K1270" s="80">
        <v>1.31</v>
      </c>
      <c r="L1270" s="139">
        <v>0.8</v>
      </c>
      <c r="M1270" s="80" t="s">
        <v>1784</v>
      </c>
    </row>
    <row r="1271" spans="1:13" s="74" customFormat="1" ht="15" customHeight="1">
      <c r="A1271" s="76" t="s">
        <v>1667</v>
      </c>
      <c r="B1271" s="117" t="s">
        <v>139</v>
      </c>
      <c r="C1271" s="111"/>
      <c r="D1271" s="146">
        <v>0.50190000000000001</v>
      </c>
      <c r="E1271" s="144">
        <v>1.67</v>
      </c>
      <c r="F1271" s="137">
        <f t="shared" si="19"/>
        <v>0</v>
      </c>
      <c r="G1271" s="115">
        <v>30000</v>
      </c>
      <c r="H1271" s="113"/>
      <c r="I1271" s="80" t="s">
        <v>1845</v>
      </c>
      <c r="J1271" s="113"/>
      <c r="K1271" s="80">
        <v>1.31</v>
      </c>
      <c r="L1271" s="139">
        <v>0.8</v>
      </c>
      <c r="M1271" s="80" t="s">
        <v>1784</v>
      </c>
    </row>
    <row r="1272" spans="1:13" ht="15" customHeight="1">
      <c r="A1272" s="76" t="s">
        <v>1668</v>
      </c>
      <c r="B1272" s="117" t="s">
        <v>139</v>
      </c>
      <c r="C1272" s="111"/>
      <c r="D1272" s="146">
        <v>0.57189999999999996</v>
      </c>
      <c r="E1272" s="144">
        <v>2.19</v>
      </c>
      <c r="F1272" s="137">
        <f t="shared" si="19"/>
        <v>0</v>
      </c>
      <c r="G1272" s="115">
        <v>30000</v>
      </c>
      <c r="H1272" s="113"/>
      <c r="I1272" s="80" t="s">
        <v>1845</v>
      </c>
      <c r="J1272" s="113"/>
      <c r="K1272" s="80">
        <v>1.31</v>
      </c>
      <c r="L1272" s="139">
        <v>0.8</v>
      </c>
      <c r="M1272" s="80" t="s">
        <v>1784</v>
      </c>
    </row>
    <row r="1273" spans="1:13" ht="15" customHeight="1">
      <c r="A1273" s="76" t="s">
        <v>1669</v>
      </c>
      <c r="B1273" s="117" t="s">
        <v>139</v>
      </c>
      <c r="C1273" s="111"/>
      <c r="D1273" s="146">
        <v>0.86650000000000005</v>
      </c>
      <c r="E1273" s="144">
        <v>2.61</v>
      </c>
      <c r="F1273" s="137">
        <f t="shared" si="19"/>
        <v>0</v>
      </c>
      <c r="G1273" s="115">
        <v>31306.68</v>
      </c>
      <c r="H1273" s="113"/>
      <c r="I1273" s="80" t="s">
        <v>1845</v>
      </c>
      <c r="J1273" s="113"/>
      <c r="K1273" s="80">
        <v>1.31</v>
      </c>
      <c r="L1273" s="139">
        <v>0.8</v>
      </c>
      <c r="M1273" s="80" t="s">
        <v>1784</v>
      </c>
    </row>
    <row r="1274" spans="1:13" ht="15" customHeight="1">
      <c r="A1274" s="76" t="s">
        <v>1670</v>
      </c>
      <c r="B1274" s="117" t="s">
        <v>139</v>
      </c>
      <c r="C1274" s="111"/>
      <c r="D1274" s="146">
        <v>3.2972999999999999</v>
      </c>
      <c r="E1274" s="144">
        <v>5.78</v>
      </c>
      <c r="F1274" s="137">
        <f t="shared" si="19"/>
        <v>0</v>
      </c>
      <c r="G1274" s="115">
        <v>77936.81</v>
      </c>
      <c r="H1274" s="113"/>
      <c r="I1274" s="80" t="s">
        <v>1845</v>
      </c>
      <c r="J1274" s="113"/>
      <c r="K1274" s="80">
        <v>1.31</v>
      </c>
      <c r="L1274" s="139">
        <v>0.8</v>
      </c>
      <c r="M1274" s="80" t="s">
        <v>1784</v>
      </c>
    </row>
    <row r="1275" spans="1:13" s="74" customFormat="1" ht="15" customHeight="1">
      <c r="A1275" s="76" t="s">
        <v>1671</v>
      </c>
      <c r="B1275" s="117" t="s">
        <v>333</v>
      </c>
      <c r="C1275" s="111"/>
      <c r="D1275" s="146">
        <v>0.46879999999999999</v>
      </c>
      <c r="E1275" s="144">
        <v>2.2599999999999998</v>
      </c>
      <c r="F1275" s="137">
        <f t="shared" si="19"/>
        <v>0</v>
      </c>
      <c r="G1275" s="115">
        <v>30000</v>
      </c>
      <c r="H1275" s="113"/>
      <c r="I1275" s="80" t="s">
        <v>1845</v>
      </c>
      <c r="J1275" s="113"/>
      <c r="K1275" s="80">
        <v>1.31</v>
      </c>
      <c r="L1275" s="139">
        <v>0.8</v>
      </c>
      <c r="M1275" s="80" t="s">
        <v>1784</v>
      </c>
    </row>
    <row r="1276" spans="1:13" ht="15" customHeight="1">
      <c r="A1276" s="76" t="s">
        <v>1672</v>
      </c>
      <c r="B1276" s="117" t="s">
        <v>333</v>
      </c>
      <c r="C1276" s="111"/>
      <c r="D1276" s="146">
        <v>0.82550000000000001</v>
      </c>
      <c r="E1276" s="144">
        <v>3.67</v>
      </c>
      <c r="F1276" s="137">
        <f t="shared" si="19"/>
        <v>0</v>
      </c>
      <c r="G1276" s="115">
        <v>30000</v>
      </c>
      <c r="H1276" s="113"/>
      <c r="I1276" s="80" t="s">
        <v>1845</v>
      </c>
      <c r="J1276" s="113"/>
      <c r="K1276" s="80">
        <v>1.31</v>
      </c>
      <c r="L1276" s="139">
        <v>0.8</v>
      </c>
      <c r="M1276" s="80" t="s">
        <v>1784</v>
      </c>
    </row>
    <row r="1277" spans="1:13" ht="15" customHeight="1">
      <c r="A1277" s="76" t="s">
        <v>1673</v>
      </c>
      <c r="B1277" s="117" t="s">
        <v>333</v>
      </c>
      <c r="C1277" s="111"/>
      <c r="D1277" s="146">
        <v>1.3299000000000001</v>
      </c>
      <c r="E1277" s="144">
        <v>4.46</v>
      </c>
      <c r="F1277" s="137">
        <f t="shared" si="19"/>
        <v>0</v>
      </c>
      <c r="G1277" s="115">
        <v>31256.28</v>
      </c>
      <c r="H1277" s="113"/>
      <c r="I1277" s="80" t="s">
        <v>1845</v>
      </c>
      <c r="J1277" s="113"/>
      <c r="K1277" s="80">
        <v>1.31</v>
      </c>
      <c r="L1277" s="139">
        <v>0.8</v>
      </c>
      <c r="M1277" s="80" t="s">
        <v>1784</v>
      </c>
    </row>
    <row r="1278" spans="1:13" ht="15" customHeight="1">
      <c r="A1278" s="76" t="s">
        <v>1674</v>
      </c>
      <c r="B1278" s="117" t="s">
        <v>333</v>
      </c>
      <c r="C1278" s="111"/>
      <c r="D1278" s="146">
        <v>2.7463000000000002</v>
      </c>
      <c r="E1278" s="144">
        <v>5.22</v>
      </c>
      <c r="F1278" s="137">
        <f t="shared" si="19"/>
        <v>0</v>
      </c>
      <c r="G1278" s="115">
        <v>76318.27</v>
      </c>
      <c r="H1278" s="113"/>
      <c r="I1278" s="80" t="s">
        <v>1845</v>
      </c>
      <c r="J1278" s="113"/>
      <c r="K1278" s="80">
        <v>1.31</v>
      </c>
      <c r="L1278" s="139">
        <v>0.8</v>
      </c>
      <c r="M1278" s="80" t="s">
        <v>1784</v>
      </c>
    </row>
    <row r="1279" spans="1:13" s="74" customFormat="1" ht="15" customHeight="1">
      <c r="A1279" s="76" t="s">
        <v>1675</v>
      </c>
      <c r="B1279" s="117" t="s">
        <v>334</v>
      </c>
      <c r="C1279" s="111"/>
      <c r="D1279" s="146">
        <v>2.2482000000000002</v>
      </c>
      <c r="E1279" s="144">
        <v>9.3699999999999992</v>
      </c>
      <c r="F1279" s="137">
        <f t="shared" si="19"/>
        <v>0</v>
      </c>
      <c r="G1279" s="115">
        <v>50226.42</v>
      </c>
      <c r="H1279" s="113"/>
      <c r="I1279" s="80" t="s">
        <v>400</v>
      </c>
      <c r="J1279" s="113"/>
      <c r="K1279" s="151">
        <v>1</v>
      </c>
      <c r="L1279" s="139">
        <v>0.8</v>
      </c>
      <c r="M1279" s="80" t="s">
        <v>1784</v>
      </c>
    </row>
    <row r="1280" spans="1:13" ht="15" customHeight="1">
      <c r="A1280" s="76" t="s">
        <v>1676</v>
      </c>
      <c r="B1280" s="117" t="s">
        <v>334</v>
      </c>
      <c r="C1280" s="111"/>
      <c r="D1280" s="146">
        <v>4.0873999999999997</v>
      </c>
      <c r="E1280" s="144">
        <v>9.86</v>
      </c>
      <c r="F1280" s="137">
        <f t="shared" si="19"/>
        <v>0</v>
      </c>
      <c r="G1280" s="115">
        <v>90936.07</v>
      </c>
      <c r="H1280" s="113"/>
      <c r="I1280" s="80" t="s">
        <v>400</v>
      </c>
      <c r="J1280" s="113"/>
      <c r="K1280" s="151">
        <v>1</v>
      </c>
      <c r="L1280" s="139">
        <v>0.8</v>
      </c>
      <c r="M1280" s="80" t="s">
        <v>1784</v>
      </c>
    </row>
    <row r="1281" spans="1:13" ht="15" customHeight="1">
      <c r="A1281" s="76" t="s">
        <v>1677</v>
      </c>
      <c r="B1281" s="117" t="s">
        <v>334</v>
      </c>
      <c r="C1281" s="111"/>
      <c r="D1281" s="146">
        <v>7.8300999999999998</v>
      </c>
      <c r="E1281" s="144">
        <v>18.149999999999999</v>
      </c>
      <c r="F1281" s="137">
        <f t="shared" si="19"/>
        <v>0</v>
      </c>
      <c r="G1281" s="115">
        <v>173773.38</v>
      </c>
      <c r="H1281" s="113"/>
      <c r="I1281" s="80" t="s">
        <v>400</v>
      </c>
      <c r="J1281" s="113"/>
      <c r="K1281" s="151">
        <v>1</v>
      </c>
      <c r="L1281" s="139">
        <v>0.8</v>
      </c>
      <c r="M1281" s="80" t="s">
        <v>1784</v>
      </c>
    </row>
    <row r="1282" spans="1:13" ht="15" customHeight="1">
      <c r="A1282" s="76" t="s">
        <v>1678</v>
      </c>
      <c r="B1282" s="117" t="s">
        <v>334</v>
      </c>
      <c r="C1282" s="111"/>
      <c r="D1282" s="146">
        <v>25.8933</v>
      </c>
      <c r="E1282" s="144">
        <v>38.64</v>
      </c>
      <c r="F1282" s="137">
        <f t="shared" si="19"/>
        <v>0</v>
      </c>
      <c r="G1282" s="115">
        <v>573570.75</v>
      </c>
      <c r="H1282" s="113"/>
      <c r="I1282" s="80" t="s">
        <v>400</v>
      </c>
      <c r="J1282" s="113"/>
      <c r="K1282" s="151">
        <v>1</v>
      </c>
      <c r="L1282" s="139">
        <v>0.8</v>
      </c>
      <c r="M1282" s="80" t="s">
        <v>1784</v>
      </c>
    </row>
    <row r="1283" spans="1:13" s="74" customFormat="1" ht="15" customHeight="1">
      <c r="A1283" s="76" t="s">
        <v>1679</v>
      </c>
      <c r="B1283" s="117" t="s">
        <v>335</v>
      </c>
      <c r="C1283" s="111"/>
      <c r="D1283" s="146">
        <v>1.3605</v>
      </c>
      <c r="E1283" s="144">
        <v>4.3899999999999997</v>
      </c>
      <c r="F1283" s="137">
        <f t="shared" si="19"/>
        <v>0</v>
      </c>
      <c r="G1283" s="115">
        <v>33695.79</v>
      </c>
      <c r="H1283" s="113"/>
      <c r="I1283" s="80" t="s">
        <v>400</v>
      </c>
      <c r="J1283" s="113"/>
      <c r="K1283" s="151">
        <v>1</v>
      </c>
      <c r="L1283" s="139">
        <v>0.8</v>
      </c>
      <c r="M1283" s="80" t="s">
        <v>1784</v>
      </c>
    </row>
    <row r="1284" spans="1:13" ht="15" customHeight="1">
      <c r="A1284" s="76" t="s">
        <v>1680</v>
      </c>
      <c r="B1284" s="117" t="s">
        <v>335</v>
      </c>
      <c r="C1284" s="111"/>
      <c r="D1284" s="146">
        <v>2.5053000000000001</v>
      </c>
      <c r="E1284" s="144">
        <v>7.42</v>
      </c>
      <c r="F1284" s="137">
        <f t="shared" si="19"/>
        <v>0</v>
      </c>
      <c r="G1284" s="115">
        <v>59666.35</v>
      </c>
      <c r="H1284" s="113"/>
      <c r="I1284" s="80" t="s">
        <v>400</v>
      </c>
      <c r="J1284" s="113"/>
      <c r="K1284" s="151">
        <v>1</v>
      </c>
      <c r="L1284" s="139">
        <v>0.8</v>
      </c>
      <c r="M1284" s="80" t="s">
        <v>1784</v>
      </c>
    </row>
    <row r="1285" spans="1:13" ht="15" customHeight="1">
      <c r="A1285" s="76" t="s">
        <v>1681</v>
      </c>
      <c r="B1285" s="117" t="s">
        <v>335</v>
      </c>
      <c r="C1285" s="111"/>
      <c r="D1285" s="146">
        <v>6.3579999999999997</v>
      </c>
      <c r="E1285" s="144">
        <v>14.78</v>
      </c>
      <c r="F1285" s="137">
        <f t="shared" si="19"/>
        <v>0</v>
      </c>
      <c r="G1285" s="115">
        <v>149288.48000000001</v>
      </c>
      <c r="H1285" s="113"/>
      <c r="I1285" s="80" t="s">
        <v>400</v>
      </c>
      <c r="J1285" s="113"/>
      <c r="K1285" s="151">
        <v>1</v>
      </c>
      <c r="L1285" s="139">
        <v>0.8</v>
      </c>
      <c r="M1285" s="80" t="s">
        <v>1784</v>
      </c>
    </row>
    <row r="1286" spans="1:13" ht="15" customHeight="1">
      <c r="A1286" s="76" t="s">
        <v>1682</v>
      </c>
      <c r="B1286" s="117" t="s">
        <v>335</v>
      </c>
      <c r="C1286" s="111"/>
      <c r="D1286" s="146">
        <v>13.8469</v>
      </c>
      <c r="E1286" s="144">
        <v>25.38</v>
      </c>
      <c r="F1286" s="137">
        <f t="shared" si="19"/>
        <v>0</v>
      </c>
      <c r="G1286" s="115">
        <v>306945.59000000003</v>
      </c>
      <c r="H1286" s="113"/>
      <c r="I1286" s="80" t="s">
        <v>400</v>
      </c>
      <c r="J1286" s="113"/>
      <c r="K1286" s="151">
        <v>1</v>
      </c>
      <c r="L1286" s="139">
        <v>0.8</v>
      </c>
      <c r="M1286" s="80" t="s">
        <v>1784</v>
      </c>
    </row>
    <row r="1287" spans="1:13" s="74" customFormat="1" ht="15" customHeight="1">
      <c r="A1287" s="76" t="s">
        <v>1683</v>
      </c>
      <c r="B1287" s="117" t="s">
        <v>336</v>
      </c>
      <c r="C1287" s="111"/>
      <c r="D1287" s="146">
        <v>0.6764</v>
      </c>
      <c r="E1287" s="144">
        <v>2.5</v>
      </c>
      <c r="F1287" s="137">
        <f t="shared" ref="F1287:F1350" si="20">IF(I1287="Mental Health and Substance Abuse",ROUND(E1287,0),0)</f>
        <v>0</v>
      </c>
      <c r="G1287" s="115">
        <v>30000</v>
      </c>
      <c r="H1287" s="113"/>
      <c r="I1287" s="80" t="s">
        <v>400</v>
      </c>
      <c r="J1287" s="113"/>
      <c r="K1287" s="151">
        <v>1</v>
      </c>
      <c r="L1287" s="139">
        <v>0.8</v>
      </c>
      <c r="M1287" s="80" t="s">
        <v>1784</v>
      </c>
    </row>
    <row r="1288" spans="1:13" ht="15" customHeight="1">
      <c r="A1288" s="76" t="s">
        <v>1684</v>
      </c>
      <c r="B1288" s="117" t="s">
        <v>336</v>
      </c>
      <c r="C1288" s="111"/>
      <c r="D1288" s="146">
        <v>0.88900000000000001</v>
      </c>
      <c r="E1288" s="144">
        <v>3.34</v>
      </c>
      <c r="F1288" s="137">
        <f t="shared" si="20"/>
        <v>0</v>
      </c>
      <c r="G1288" s="115">
        <v>30000</v>
      </c>
      <c r="H1288" s="113"/>
      <c r="I1288" s="80" t="s">
        <v>400</v>
      </c>
      <c r="J1288" s="113"/>
      <c r="K1288" s="151">
        <v>1</v>
      </c>
      <c r="L1288" s="139">
        <v>0.8</v>
      </c>
      <c r="M1288" s="80" t="s">
        <v>1784</v>
      </c>
    </row>
    <row r="1289" spans="1:13" ht="15" customHeight="1">
      <c r="A1289" s="76" t="s">
        <v>1685</v>
      </c>
      <c r="B1289" s="117" t="s">
        <v>336</v>
      </c>
      <c r="C1289" s="111"/>
      <c r="D1289" s="146">
        <v>1.7493000000000001</v>
      </c>
      <c r="E1289" s="144">
        <v>5.45</v>
      </c>
      <c r="F1289" s="137">
        <f t="shared" si="20"/>
        <v>0</v>
      </c>
      <c r="G1289" s="115">
        <v>39186.019999999997</v>
      </c>
      <c r="H1289" s="113"/>
      <c r="I1289" s="80" t="s">
        <v>400</v>
      </c>
      <c r="J1289" s="113"/>
      <c r="K1289" s="151">
        <v>1</v>
      </c>
      <c r="L1289" s="139">
        <v>0.8</v>
      </c>
      <c r="M1289" s="80" t="s">
        <v>1784</v>
      </c>
    </row>
    <row r="1290" spans="1:13" ht="15" customHeight="1">
      <c r="A1290" s="76" t="s">
        <v>1686</v>
      </c>
      <c r="B1290" s="117" t="s">
        <v>336</v>
      </c>
      <c r="C1290" s="111"/>
      <c r="D1290" s="146">
        <v>2.5394000000000001</v>
      </c>
      <c r="E1290" s="144">
        <v>5.45</v>
      </c>
      <c r="F1290" s="137">
        <f t="shared" si="20"/>
        <v>0</v>
      </c>
      <c r="G1290" s="115">
        <v>56671.9</v>
      </c>
      <c r="H1290" s="113"/>
      <c r="I1290" s="80" t="s">
        <v>400</v>
      </c>
      <c r="J1290" s="113"/>
      <c r="K1290" s="151">
        <v>1</v>
      </c>
      <c r="L1290" s="139">
        <v>0.8</v>
      </c>
      <c r="M1290" s="80" t="s">
        <v>1784</v>
      </c>
    </row>
    <row r="1291" spans="1:13" s="74" customFormat="1" ht="15" customHeight="1">
      <c r="A1291" s="76" t="s">
        <v>1687</v>
      </c>
      <c r="B1291" s="117" t="s">
        <v>337</v>
      </c>
      <c r="C1291" s="111"/>
      <c r="D1291" s="146">
        <v>0.69899999999999995</v>
      </c>
      <c r="E1291" s="144">
        <v>2.06</v>
      </c>
      <c r="F1291" s="137">
        <f t="shared" si="20"/>
        <v>0</v>
      </c>
      <c r="G1291" s="115">
        <v>30000</v>
      </c>
      <c r="H1291" s="113"/>
      <c r="I1291" s="80" t="s">
        <v>400</v>
      </c>
      <c r="J1291" s="113"/>
      <c r="K1291" s="151">
        <v>1</v>
      </c>
      <c r="L1291" s="139">
        <v>0.8</v>
      </c>
      <c r="M1291" s="80" t="s">
        <v>1784</v>
      </c>
    </row>
    <row r="1292" spans="1:13" ht="15" customHeight="1">
      <c r="A1292" s="76" t="s">
        <v>1688</v>
      </c>
      <c r="B1292" s="117" t="s">
        <v>337</v>
      </c>
      <c r="C1292" s="111"/>
      <c r="D1292" s="146">
        <v>0.98360000000000003</v>
      </c>
      <c r="E1292" s="144">
        <v>2.91</v>
      </c>
      <c r="F1292" s="137">
        <f t="shared" si="20"/>
        <v>0</v>
      </c>
      <c r="G1292" s="115">
        <v>30000</v>
      </c>
      <c r="H1292" s="113"/>
      <c r="I1292" s="80" t="s">
        <v>400</v>
      </c>
      <c r="J1292" s="113"/>
      <c r="K1292" s="151">
        <v>1</v>
      </c>
      <c r="L1292" s="139">
        <v>0.8</v>
      </c>
      <c r="M1292" s="80" t="s">
        <v>1784</v>
      </c>
    </row>
    <row r="1293" spans="1:13" ht="15" customHeight="1">
      <c r="A1293" s="76" t="s">
        <v>1689</v>
      </c>
      <c r="B1293" s="117" t="s">
        <v>337</v>
      </c>
      <c r="C1293" s="111"/>
      <c r="D1293" s="146">
        <v>1.4056999999999999</v>
      </c>
      <c r="E1293" s="144">
        <v>4.47</v>
      </c>
      <c r="F1293" s="137">
        <f t="shared" si="20"/>
        <v>0</v>
      </c>
      <c r="G1293" s="115">
        <v>31580.36</v>
      </c>
      <c r="H1293" s="113"/>
      <c r="I1293" s="80" t="s">
        <v>400</v>
      </c>
      <c r="J1293" s="113"/>
      <c r="K1293" s="151">
        <v>1</v>
      </c>
      <c r="L1293" s="139">
        <v>0.8</v>
      </c>
      <c r="M1293" s="80" t="s">
        <v>1784</v>
      </c>
    </row>
    <row r="1294" spans="1:13" ht="15" customHeight="1">
      <c r="A1294" s="76" t="s">
        <v>1690</v>
      </c>
      <c r="B1294" s="117" t="s">
        <v>337</v>
      </c>
      <c r="C1294" s="111"/>
      <c r="D1294" s="146">
        <v>2.8974000000000002</v>
      </c>
      <c r="E1294" s="144">
        <v>7.77</v>
      </c>
      <c r="F1294" s="137">
        <f t="shared" si="20"/>
        <v>0</v>
      </c>
      <c r="G1294" s="115">
        <v>64595.54</v>
      </c>
      <c r="H1294" s="113"/>
      <c r="I1294" s="80" t="s">
        <v>400</v>
      </c>
      <c r="J1294" s="113"/>
      <c r="K1294" s="151">
        <v>1</v>
      </c>
      <c r="L1294" s="139">
        <v>0.8</v>
      </c>
      <c r="M1294" s="80" t="s">
        <v>1784</v>
      </c>
    </row>
    <row r="1295" spans="1:13" s="74" customFormat="1" ht="15" customHeight="1">
      <c r="A1295" s="76" t="s">
        <v>1691</v>
      </c>
      <c r="B1295" s="117" t="s">
        <v>338</v>
      </c>
      <c r="C1295" s="111"/>
      <c r="D1295" s="146">
        <v>1.6968000000000001</v>
      </c>
      <c r="E1295" s="144">
        <v>2.41</v>
      </c>
      <c r="F1295" s="137">
        <f t="shared" si="20"/>
        <v>0</v>
      </c>
      <c r="G1295" s="115">
        <v>41630.1</v>
      </c>
      <c r="H1295" s="113"/>
      <c r="I1295" s="80" t="s">
        <v>385</v>
      </c>
      <c r="J1295" s="113"/>
      <c r="K1295" s="151">
        <v>1</v>
      </c>
      <c r="L1295" s="139">
        <v>0.8</v>
      </c>
      <c r="M1295" s="80" t="s">
        <v>1784</v>
      </c>
    </row>
    <row r="1296" spans="1:13" ht="15" customHeight="1">
      <c r="A1296" s="76" t="s">
        <v>1692</v>
      </c>
      <c r="B1296" s="117" t="s">
        <v>338</v>
      </c>
      <c r="C1296" s="111"/>
      <c r="D1296" s="146">
        <v>2.8294000000000001</v>
      </c>
      <c r="E1296" s="144">
        <v>2.6</v>
      </c>
      <c r="F1296" s="137">
        <f t="shared" si="20"/>
        <v>0</v>
      </c>
      <c r="G1296" s="115">
        <v>61339.85</v>
      </c>
      <c r="H1296" s="113"/>
      <c r="I1296" s="80" t="s">
        <v>385</v>
      </c>
      <c r="J1296" s="113"/>
      <c r="K1296" s="151">
        <v>1</v>
      </c>
      <c r="L1296" s="139">
        <v>0.8</v>
      </c>
      <c r="M1296" s="80" t="s">
        <v>1784</v>
      </c>
    </row>
    <row r="1297" spans="1:13" ht="15" customHeight="1">
      <c r="A1297" s="76" t="s">
        <v>1693</v>
      </c>
      <c r="B1297" s="117" t="s">
        <v>338</v>
      </c>
      <c r="C1297" s="111"/>
      <c r="D1297" s="146">
        <v>4.0683999999999996</v>
      </c>
      <c r="E1297" s="144">
        <v>5.16</v>
      </c>
      <c r="F1297" s="137">
        <f t="shared" si="20"/>
        <v>0</v>
      </c>
      <c r="G1297" s="115">
        <v>143135.45000000001</v>
      </c>
      <c r="H1297" s="113"/>
      <c r="I1297" s="80" t="s">
        <v>385</v>
      </c>
      <c r="J1297" s="113"/>
      <c r="K1297" s="151">
        <v>1</v>
      </c>
      <c r="L1297" s="139">
        <v>0.8</v>
      </c>
      <c r="M1297" s="80" t="s">
        <v>1784</v>
      </c>
    </row>
    <row r="1298" spans="1:13" ht="15" customHeight="1">
      <c r="A1298" s="76" t="s">
        <v>1694</v>
      </c>
      <c r="B1298" s="117" t="s">
        <v>338</v>
      </c>
      <c r="C1298" s="111"/>
      <c r="D1298" s="146">
        <v>7.0578000000000003</v>
      </c>
      <c r="E1298" s="144">
        <v>15.99</v>
      </c>
      <c r="F1298" s="137">
        <f t="shared" si="20"/>
        <v>0</v>
      </c>
      <c r="G1298" s="115">
        <v>156679.96</v>
      </c>
      <c r="H1298" s="113"/>
      <c r="I1298" s="80" t="s">
        <v>385</v>
      </c>
      <c r="J1298" s="113"/>
      <c r="K1298" s="151">
        <v>1</v>
      </c>
      <c r="L1298" s="139">
        <v>0.8</v>
      </c>
      <c r="M1298" s="80" t="s">
        <v>1784</v>
      </c>
    </row>
    <row r="1299" spans="1:13" s="74" customFormat="1" ht="15" customHeight="1">
      <c r="A1299" s="76" t="s">
        <v>1819</v>
      </c>
      <c r="B1299" s="117" t="s">
        <v>1844</v>
      </c>
      <c r="C1299" s="111"/>
      <c r="D1299" s="146">
        <v>2.6255999999999999</v>
      </c>
      <c r="E1299" s="144">
        <v>3.81</v>
      </c>
      <c r="F1299" s="137">
        <f t="shared" si="20"/>
        <v>0</v>
      </c>
      <c r="G1299" s="115">
        <v>53752.15</v>
      </c>
      <c r="H1299" s="113"/>
      <c r="I1299" s="80" t="s">
        <v>385</v>
      </c>
      <c r="J1299" s="113"/>
      <c r="K1299" s="151">
        <v>1</v>
      </c>
      <c r="L1299" s="139">
        <v>0.8</v>
      </c>
      <c r="M1299" s="80" t="s">
        <v>1784</v>
      </c>
    </row>
    <row r="1300" spans="1:13" ht="15" customHeight="1">
      <c r="A1300" s="76" t="s">
        <v>1820</v>
      </c>
      <c r="B1300" s="117" t="s">
        <v>1844</v>
      </c>
      <c r="C1300" s="111"/>
      <c r="D1300" s="146">
        <v>2.6255999999999999</v>
      </c>
      <c r="E1300" s="144">
        <v>3.99</v>
      </c>
      <c r="F1300" s="137">
        <f t="shared" si="20"/>
        <v>0</v>
      </c>
      <c r="G1300" s="115">
        <v>53752.15</v>
      </c>
      <c r="H1300" s="113"/>
      <c r="I1300" s="80" t="s">
        <v>385</v>
      </c>
      <c r="J1300" s="113"/>
      <c r="K1300" s="151">
        <v>1</v>
      </c>
      <c r="L1300" s="139">
        <v>0.8</v>
      </c>
      <c r="M1300" s="80" t="s">
        <v>1784</v>
      </c>
    </row>
    <row r="1301" spans="1:13" ht="15" customHeight="1">
      <c r="A1301" s="76" t="s">
        <v>1821</v>
      </c>
      <c r="B1301" s="117" t="s">
        <v>1844</v>
      </c>
      <c r="C1301" s="111"/>
      <c r="D1301" s="146">
        <v>3.3835000000000002</v>
      </c>
      <c r="E1301" s="144">
        <v>4.8499999999999996</v>
      </c>
      <c r="F1301" s="137">
        <f t="shared" si="20"/>
        <v>0</v>
      </c>
      <c r="G1301" s="115">
        <v>75355.19</v>
      </c>
      <c r="H1301" s="113"/>
      <c r="I1301" s="80" t="s">
        <v>385</v>
      </c>
      <c r="J1301" s="113"/>
      <c r="K1301" s="151">
        <v>1</v>
      </c>
      <c r="L1301" s="139">
        <v>0.8</v>
      </c>
      <c r="M1301" s="80" t="s">
        <v>1784</v>
      </c>
    </row>
    <row r="1302" spans="1:13" ht="15" customHeight="1">
      <c r="A1302" s="76" t="s">
        <v>1822</v>
      </c>
      <c r="B1302" s="117" t="s">
        <v>1844</v>
      </c>
      <c r="C1302" s="111"/>
      <c r="D1302" s="146">
        <v>10.4168</v>
      </c>
      <c r="E1302" s="144">
        <v>4.8499999999999996</v>
      </c>
      <c r="F1302" s="137">
        <f t="shared" si="20"/>
        <v>0</v>
      </c>
      <c r="G1302" s="115">
        <v>231026.43</v>
      </c>
      <c r="H1302" s="113"/>
      <c r="I1302" s="80" t="s">
        <v>385</v>
      </c>
      <c r="J1302" s="113"/>
      <c r="K1302" s="151">
        <v>1</v>
      </c>
      <c r="L1302" s="139">
        <v>0.8</v>
      </c>
      <c r="M1302" s="80" t="s">
        <v>1784</v>
      </c>
    </row>
    <row r="1303" spans="1:13" s="74" customFormat="1" ht="15" customHeight="1">
      <c r="A1303" s="76" t="s">
        <v>1695</v>
      </c>
      <c r="B1303" s="117" t="s">
        <v>140</v>
      </c>
      <c r="C1303" s="111"/>
      <c r="D1303" s="146">
        <v>1.1797</v>
      </c>
      <c r="E1303" s="144">
        <v>8.84</v>
      </c>
      <c r="F1303" s="137">
        <f t="shared" si="20"/>
        <v>0</v>
      </c>
      <c r="G1303" s="115">
        <v>30000</v>
      </c>
      <c r="H1303" s="113"/>
      <c r="I1303" s="80" t="s">
        <v>411</v>
      </c>
      <c r="J1303" s="113"/>
      <c r="K1303" s="151">
        <v>1</v>
      </c>
      <c r="L1303" s="139">
        <v>0.8</v>
      </c>
      <c r="M1303" s="80" t="s">
        <v>1784</v>
      </c>
    </row>
    <row r="1304" spans="1:13" ht="15" customHeight="1">
      <c r="A1304" s="76" t="s">
        <v>1696</v>
      </c>
      <c r="B1304" s="117" t="s">
        <v>140</v>
      </c>
      <c r="C1304" s="111"/>
      <c r="D1304" s="146">
        <v>1.4464999999999999</v>
      </c>
      <c r="E1304" s="144">
        <v>10.3</v>
      </c>
      <c r="F1304" s="137">
        <f t="shared" si="20"/>
        <v>0</v>
      </c>
      <c r="G1304" s="115">
        <v>35546.82</v>
      </c>
      <c r="H1304" s="113"/>
      <c r="I1304" s="80" t="s">
        <v>411</v>
      </c>
      <c r="J1304" s="113"/>
      <c r="K1304" s="151">
        <v>1</v>
      </c>
      <c r="L1304" s="139">
        <v>0.8</v>
      </c>
      <c r="M1304" s="80" t="s">
        <v>1784</v>
      </c>
    </row>
    <row r="1305" spans="1:13" ht="15" customHeight="1">
      <c r="A1305" s="76" t="s">
        <v>1697</v>
      </c>
      <c r="B1305" s="117" t="s">
        <v>140</v>
      </c>
      <c r="C1305" s="111"/>
      <c r="D1305" s="146">
        <v>1.8785000000000001</v>
      </c>
      <c r="E1305" s="144">
        <v>12.32</v>
      </c>
      <c r="F1305" s="137">
        <f t="shared" si="20"/>
        <v>0</v>
      </c>
      <c r="G1305" s="115">
        <v>42816.73</v>
      </c>
      <c r="H1305" s="113"/>
      <c r="I1305" s="80" t="s">
        <v>411</v>
      </c>
      <c r="J1305" s="113"/>
      <c r="K1305" s="151">
        <v>1</v>
      </c>
      <c r="L1305" s="139">
        <v>0.8</v>
      </c>
      <c r="M1305" s="80" t="s">
        <v>1784</v>
      </c>
    </row>
    <row r="1306" spans="1:13" ht="15" customHeight="1">
      <c r="A1306" s="76" t="s">
        <v>1698</v>
      </c>
      <c r="B1306" s="117" t="s">
        <v>140</v>
      </c>
      <c r="C1306" s="111"/>
      <c r="D1306" s="146">
        <v>2.1023000000000001</v>
      </c>
      <c r="E1306" s="144">
        <v>13.39</v>
      </c>
      <c r="F1306" s="137">
        <f t="shared" si="20"/>
        <v>0</v>
      </c>
      <c r="G1306" s="115">
        <v>57931.14</v>
      </c>
      <c r="H1306" s="113"/>
      <c r="I1306" s="80" t="s">
        <v>411</v>
      </c>
      <c r="J1306" s="113"/>
      <c r="K1306" s="151">
        <v>1</v>
      </c>
      <c r="L1306" s="139">
        <v>0.8</v>
      </c>
      <c r="M1306" s="80" t="s">
        <v>1784</v>
      </c>
    </row>
    <row r="1307" spans="1:13" s="74" customFormat="1" ht="15" customHeight="1">
      <c r="A1307" s="76" t="s">
        <v>1699</v>
      </c>
      <c r="B1307" s="117" t="s">
        <v>339</v>
      </c>
      <c r="C1307" s="111"/>
      <c r="D1307" s="146">
        <v>0.63239999999999996</v>
      </c>
      <c r="E1307" s="144">
        <v>1.89</v>
      </c>
      <c r="F1307" s="137">
        <f t="shared" si="20"/>
        <v>0</v>
      </c>
      <c r="G1307" s="115">
        <v>30000</v>
      </c>
      <c r="H1307" s="113"/>
      <c r="I1307" s="80" t="s">
        <v>1845</v>
      </c>
      <c r="J1307" s="113"/>
      <c r="K1307" s="80">
        <v>1.31</v>
      </c>
      <c r="L1307" s="139">
        <v>0.8</v>
      </c>
      <c r="M1307" s="80" t="s">
        <v>1784</v>
      </c>
    </row>
    <row r="1308" spans="1:13" ht="15" customHeight="1">
      <c r="A1308" s="76" t="s">
        <v>1700</v>
      </c>
      <c r="B1308" s="117" t="s">
        <v>339</v>
      </c>
      <c r="C1308" s="111"/>
      <c r="D1308" s="146">
        <v>0.73440000000000005</v>
      </c>
      <c r="E1308" s="144">
        <v>2.44</v>
      </c>
      <c r="F1308" s="137">
        <f t="shared" si="20"/>
        <v>0</v>
      </c>
      <c r="G1308" s="115">
        <v>30000</v>
      </c>
      <c r="H1308" s="113"/>
      <c r="I1308" s="80" t="s">
        <v>1845</v>
      </c>
      <c r="J1308" s="113"/>
      <c r="K1308" s="80">
        <v>1.31</v>
      </c>
      <c r="L1308" s="139">
        <v>0.8</v>
      </c>
      <c r="M1308" s="80" t="s">
        <v>1784</v>
      </c>
    </row>
    <row r="1309" spans="1:13" ht="15" customHeight="1">
      <c r="A1309" s="76" t="s">
        <v>1701</v>
      </c>
      <c r="B1309" s="117" t="s">
        <v>339</v>
      </c>
      <c r="C1309" s="111"/>
      <c r="D1309" s="146">
        <v>1.0697000000000001</v>
      </c>
      <c r="E1309" s="144">
        <v>3.63</v>
      </c>
      <c r="F1309" s="137">
        <f t="shared" si="20"/>
        <v>0</v>
      </c>
      <c r="G1309" s="115">
        <v>38467.199999999997</v>
      </c>
      <c r="H1309" s="113"/>
      <c r="I1309" s="80" t="s">
        <v>1845</v>
      </c>
      <c r="J1309" s="113"/>
      <c r="K1309" s="80">
        <v>1.31</v>
      </c>
      <c r="L1309" s="139">
        <v>0.8</v>
      </c>
      <c r="M1309" s="80" t="s">
        <v>1784</v>
      </c>
    </row>
    <row r="1310" spans="1:13" ht="15" customHeight="1">
      <c r="A1310" s="76" t="s">
        <v>1702</v>
      </c>
      <c r="B1310" s="117" t="s">
        <v>339</v>
      </c>
      <c r="C1310" s="111"/>
      <c r="D1310" s="146">
        <v>1.9569000000000001</v>
      </c>
      <c r="E1310" s="144">
        <v>9.5299999999999994</v>
      </c>
      <c r="F1310" s="137">
        <f t="shared" si="20"/>
        <v>0</v>
      </c>
      <c r="G1310" s="115">
        <v>47444.97</v>
      </c>
      <c r="H1310" s="113"/>
      <c r="I1310" s="80" t="s">
        <v>1845</v>
      </c>
      <c r="J1310" s="113"/>
      <c r="K1310" s="80">
        <v>1.31</v>
      </c>
      <c r="L1310" s="139">
        <v>0.8</v>
      </c>
      <c r="M1310" s="80" t="s">
        <v>1784</v>
      </c>
    </row>
    <row r="1311" spans="1:13" s="74" customFormat="1" ht="15" customHeight="1">
      <c r="A1311" s="76" t="s">
        <v>1703</v>
      </c>
      <c r="B1311" s="117" t="s">
        <v>340</v>
      </c>
      <c r="C1311" s="111"/>
      <c r="D1311" s="146">
        <v>0.49120000000000003</v>
      </c>
      <c r="E1311" s="144">
        <v>6.02</v>
      </c>
      <c r="F1311" s="137">
        <f t="shared" si="20"/>
        <v>0</v>
      </c>
      <c r="G1311" s="115">
        <v>30000</v>
      </c>
      <c r="H1311" s="113"/>
      <c r="I1311" s="80" t="s">
        <v>1845</v>
      </c>
      <c r="J1311" s="113"/>
      <c r="K1311" s="80">
        <v>1.31</v>
      </c>
      <c r="L1311" s="139">
        <v>0.8</v>
      </c>
      <c r="M1311" s="80" t="s">
        <v>1784</v>
      </c>
    </row>
    <row r="1312" spans="1:13" ht="15" customHeight="1">
      <c r="A1312" s="76" t="s">
        <v>1704</v>
      </c>
      <c r="B1312" s="117" t="s">
        <v>340</v>
      </c>
      <c r="C1312" s="111"/>
      <c r="D1312" s="146">
        <v>1.4535</v>
      </c>
      <c r="E1312" s="144">
        <v>6.02</v>
      </c>
      <c r="F1312" s="137">
        <f t="shared" si="20"/>
        <v>0</v>
      </c>
      <c r="G1312" s="115">
        <v>39792.14</v>
      </c>
      <c r="H1312" s="113"/>
      <c r="I1312" s="80" t="s">
        <v>1845</v>
      </c>
      <c r="J1312" s="113"/>
      <c r="K1312" s="80">
        <v>1.31</v>
      </c>
      <c r="L1312" s="139">
        <v>0.8</v>
      </c>
      <c r="M1312" s="80" t="s">
        <v>1784</v>
      </c>
    </row>
    <row r="1313" spans="1:13" ht="15" customHeight="1">
      <c r="A1313" s="76" t="s">
        <v>1705</v>
      </c>
      <c r="B1313" s="117" t="s">
        <v>340</v>
      </c>
      <c r="C1313" s="111"/>
      <c r="D1313" s="146">
        <v>1.4535</v>
      </c>
      <c r="E1313" s="144">
        <v>6.02</v>
      </c>
      <c r="F1313" s="137">
        <f t="shared" si="20"/>
        <v>0</v>
      </c>
      <c r="G1313" s="115">
        <v>39792.14</v>
      </c>
      <c r="H1313" s="113"/>
      <c r="I1313" s="80" t="s">
        <v>1845</v>
      </c>
      <c r="J1313" s="113"/>
      <c r="K1313" s="80">
        <v>1.31</v>
      </c>
      <c r="L1313" s="139">
        <v>0.8</v>
      </c>
      <c r="M1313" s="80" t="s">
        <v>1784</v>
      </c>
    </row>
    <row r="1314" spans="1:13" ht="15" customHeight="1">
      <c r="A1314" s="76" t="s">
        <v>1706</v>
      </c>
      <c r="B1314" s="117" t="s">
        <v>340</v>
      </c>
      <c r="C1314" s="111"/>
      <c r="D1314" s="146">
        <v>1.4535</v>
      </c>
      <c r="E1314" s="144">
        <v>6.02</v>
      </c>
      <c r="F1314" s="137">
        <f t="shared" si="20"/>
        <v>0</v>
      </c>
      <c r="G1314" s="115">
        <v>39792.14</v>
      </c>
      <c r="H1314" s="113"/>
      <c r="I1314" s="80" t="s">
        <v>1845</v>
      </c>
      <c r="J1314" s="113"/>
      <c r="K1314" s="80">
        <v>1.31</v>
      </c>
      <c r="L1314" s="139">
        <v>0.8</v>
      </c>
      <c r="M1314" s="80" t="s">
        <v>1784</v>
      </c>
    </row>
    <row r="1315" spans="1:13" s="74" customFormat="1" ht="15" customHeight="1">
      <c r="A1315" s="76" t="s">
        <v>1707</v>
      </c>
      <c r="B1315" s="117" t="s">
        <v>141</v>
      </c>
      <c r="C1315" s="111"/>
      <c r="D1315" s="146">
        <v>1.1849000000000001</v>
      </c>
      <c r="E1315" s="144">
        <v>6.89</v>
      </c>
      <c r="F1315" s="137">
        <f t="shared" si="20"/>
        <v>0</v>
      </c>
      <c r="G1315" s="115">
        <v>30000</v>
      </c>
      <c r="H1315" s="113"/>
      <c r="I1315" s="80" t="s">
        <v>397</v>
      </c>
      <c r="J1315" s="113"/>
      <c r="K1315" s="151">
        <v>1.7</v>
      </c>
      <c r="L1315" s="139">
        <v>0.8</v>
      </c>
      <c r="M1315" s="80" t="s">
        <v>1784</v>
      </c>
    </row>
    <row r="1316" spans="1:13" ht="15" customHeight="1">
      <c r="A1316" s="76" t="s">
        <v>1708</v>
      </c>
      <c r="B1316" s="117" t="s">
        <v>141</v>
      </c>
      <c r="C1316" s="111"/>
      <c r="D1316" s="146">
        <v>2.7435</v>
      </c>
      <c r="E1316" s="144">
        <v>15.08</v>
      </c>
      <c r="F1316" s="137">
        <f t="shared" si="20"/>
        <v>0</v>
      </c>
      <c r="G1316" s="115">
        <v>61189.46</v>
      </c>
      <c r="H1316" s="113"/>
      <c r="I1316" s="80" t="s">
        <v>397</v>
      </c>
      <c r="J1316" s="113"/>
      <c r="K1316" s="151">
        <v>1.7</v>
      </c>
      <c r="L1316" s="139">
        <v>0.8</v>
      </c>
      <c r="M1316" s="80" t="s">
        <v>1784</v>
      </c>
    </row>
    <row r="1317" spans="1:13" ht="15" customHeight="1">
      <c r="A1317" s="76" t="s">
        <v>1709</v>
      </c>
      <c r="B1317" s="117" t="s">
        <v>141</v>
      </c>
      <c r="C1317" s="111"/>
      <c r="D1317" s="146">
        <v>5.4973999999999998</v>
      </c>
      <c r="E1317" s="144">
        <v>27.49</v>
      </c>
      <c r="F1317" s="137">
        <f t="shared" si="20"/>
        <v>0</v>
      </c>
      <c r="G1317" s="115">
        <v>122143.65</v>
      </c>
      <c r="H1317" s="113"/>
      <c r="I1317" s="80" t="s">
        <v>397</v>
      </c>
      <c r="J1317" s="113"/>
      <c r="K1317" s="151">
        <v>1.7</v>
      </c>
      <c r="L1317" s="139">
        <v>0.8</v>
      </c>
      <c r="M1317" s="80" t="s">
        <v>1784</v>
      </c>
    </row>
    <row r="1318" spans="1:13" ht="15" customHeight="1">
      <c r="A1318" s="76" t="s">
        <v>1710</v>
      </c>
      <c r="B1318" s="117" t="s">
        <v>141</v>
      </c>
      <c r="C1318" s="111"/>
      <c r="D1318" s="146">
        <v>11.8756</v>
      </c>
      <c r="E1318" s="144">
        <v>46.97</v>
      </c>
      <c r="F1318" s="137">
        <f t="shared" si="20"/>
        <v>0</v>
      </c>
      <c r="G1318" s="115">
        <v>263313.99</v>
      </c>
      <c r="H1318" s="113"/>
      <c r="I1318" s="80" t="s">
        <v>397</v>
      </c>
      <c r="J1318" s="113"/>
      <c r="K1318" s="151">
        <v>1.7</v>
      </c>
      <c r="L1318" s="139">
        <v>0.8</v>
      </c>
      <c r="M1318" s="80" t="s">
        <v>1784</v>
      </c>
    </row>
    <row r="1319" spans="1:13" s="74" customFormat="1" ht="15" customHeight="1">
      <c r="A1319" s="76" t="s">
        <v>1711</v>
      </c>
      <c r="B1319" s="117" t="s">
        <v>341</v>
      </c>
      <c r="C1319" s="111"/>
      <c r="D1319" s="146">
        <v>0.88549999999999995</v>
      </c>
      <c r="E1319" s="144">
        <v>3.07</v>
      </c>
      <c r="F1319" s="137">
        <f t="shared" si="20"/>
        <v>0</v>
      </c>
      <c r="G1319" s="115">
        <v>30000</v>
      </c>
      <c r="H1319" s="113"/>
      <c r="I1319" s="80" t="s">
        <v>1845</v>
      </c>
      <c r="J1319" s="113"/>
      <c r="K1319" s="80">
        <v>1.31</v>
      </c>
      <c r="L1319" s="139">
        <v>0.8</v>
      </c>
      <c r="M1319" s="80" t="s">
        <v>1784</v>
      </c>
    </row>
    <row r="1320" spans="1:13" ht="15" customHeight="1">
      <c r="A1320" s="76" t="s">
        <v>1712</v>
      </c>
      <c r="B1320" s="117" t="s">
        <v>341</v>
      </c>
      <c r="C1320" s="111"/>
      <c r="D1320" s="146">
        <v>1.3086</v>
      </c>
      <c r="E1320" s="144">
        <v>4.2699999999999996</v>
      </c>
      <c r="F1320" s="137">
        <f t="shared" si="20"/>
        <v>0</v>
      </c>
      <c r="G1320" s="115">
        <v>47538.03</v>
      </c>
      <c r="H1320" s="113"/>
      <c r="I1320" s="80" t="s">
        <v>1845</v>
      </c>
      <c r="J1320" s="113"/>
      <c r="K1320" s="80">
        <v>1.31</v>
      </c>
      <c r="L1320" s="139">
        <v>0.8</v>
      </c>
      <c r="M1320" s="80" t="s">
        <v>1784</v>
      </c>
    </row>
    <row r="1321" spans="1:13" ht="15" customHeight="1">
      <c r="A1321" s="76" t="s">
        <v>1713</v>
      </c>
      <c r="B1321" s="117" t="s">
        <v>341</v>
      </c>
      <c r="C1321" s="111"/>
      <c r="D1321" s="146">
        <v>1.8945000000000001</v>
      </c>
      <c r="E1321" s="144">
        <v>5.49</v>
      </c>
      <c r="F1321" s="137">
        <f t="shared" si="20"/>
        <v>0</v>
      </c>
      <c r="G1321" s="115">
        <v>57969.25</v>
      </c>
      <c r="H1321" s="113"/>
      <c r="I1321" s="80" t="s">
        <v>1845</v>
      </c>
      <c r="J1321" s="113"/>
      <c r="K1321" s="80">
        <v>1.31</v>
      </c>
      <c r="L1321" s="139">
        <v>0.8</v>
      </c>
      <c r="M1321" s="80" t="s">
        <v>1784</v>
      </c>
    </row>
    <row r="1322" spans="1:13" ht="15" customHeight="1">
      <c r="A1322" s="76" t="s">
        <v>1714</v>
      </c>
      <c r="B1322" s="117" t="s">
        <v>341</v>
      </c>
      <c r="C1322" s="111"/>
      <c r="D1322" s="146">
        <v>3.5207999999999999</v>
      </c>
      <c r="E1322" s="144">
        <v>10.1</v>
      </c>
      <c r="F1322" s="137">
        <f t="shared" si="20"/>
        <v>0</v>
      </c>
      <c r="G1322" s="115">
        <v>102327.95</v>
      </c>
      <c r="H1322" s="113"/>
      <c r="I1322" s="80" t="s">
        <v>1845</v>
      </c>
      <c r="J1322" s="113"/>
      <c r="K1322" s="80">
        <v>1.31</v>
      </c>
      <c r="L1322" s="139">
        <v>0.8</v>
      </c>
      <c r="M1322" s="80" t="s">
        <v>1784</v>
      </c>
    </row>
    <row r="1323" spans="1:13" s="74" customFormat="1" ht="15" customHeight="1">
      <c r="A1323" s="76" t="s">
        <v>1715</v>
      </c>
      <c r="B1323" s="117" t="s">
        <v>342</v>
      </c>
      <c r="C1323" s="111"/>
      <c r="D1323" s="146">
        <v>0.76029999999999998</v>
      </c>
      <c r="E1323" s="144">
        <v>2.27</v>
      </c>
      <c r="F1323" s="137">
        <f t="shared" si="20"/>
        <v>0</v>
      </c>
      <c r="G1323" s="115">
        <v>30000</v>
      </c>
      <c r="H1323" s="113"/>
      <c r="I1323" s="80" t="s">
        <v>1845</v>
      </c>
      <c r="J1323" s="113"/>
      <c r="K1323" s="80">
        <v>1.31</v>
      </c>
      <c r="L1323" s="139">
        <v>0.8</v>
      </c>
      <c r="M1323" s="80" t="s">
        <v>1784</v>
      </c>
    </row>
    <row r="1324" spans="1:13" ht="15" customHeight="1">
      <c r="A1324" s="76" t="s">
        <v>1716</v>
      </c>
      <c r="B1324" s="117" t="s">
        <v>342</v>
      </c>
      <c r="C1324" s="111"/>
      <c r="D1324" s="146">
        <v>1.0125999999999999</v>
      </c>
      <c r="E1324" s="144">
        <v>3.28</v>
      </c>
      <c r="F1324" s="137">
        <f t="shared" si="20"/>
        <v>0</v>
      </c>
      <c r="G1324" s="115">
        <v>30000</v>
      </c>
      <c r="H1324" s="113"/>
      <c r="I1324" s="80" t="s">
        <v>1845</v>
      </c>
      <c r="J1324" s="113"/>
      <c r="K1324" s="80">
        <v>1.31</v>
      </c>
      <c r="L1324" s="139">
        <v>0.8</v>
      </c>
      <c r="M1324" s="80" t="s">
        <v>1784</v>
      </c>
    </row>
    <row r="1325" spans="1:13" ht="15" customHeight="1">
      <c r="A1325" s="76" t="s">
        <v>1717</v>
      </c>
      <c r="B1325" s="117" t="s">
        <v>342</v>
      </c>
      <c r="C1325" s="111"/>
      <c r="D1325" s="146">
        <v>1.196</v>
      </c>
      <c r="E1325" s="144">
        <v>4.34</v>
      </c>
      <c r="F1325" s="137">
        <f t="shared" si="20"/>
        <v>0</v>
      </c>
      <c r="G1325" s="115">
        <v>52424.85</v>
      </c>
      <c r="H1325" s="113"/>
      <c r="I1325" s="80" t="s">
        <v>1845</v>
      </c>
      <c r="J1325" s="113"/>
      <c r="K1325" s="80">
        <v>1.31</v>
      </c>
      <c r="L1325" s="139">
        <v>0.8</v>
      </c>
      <c r="M1325" s="80" t="s">
        <v>1784</v>
      </c>
    </row>
    <row r="1326" spans="1:13" ht="15" customHeight="1">
      <c r="A1326" s="76" t="s">
        <v>1718</v>
      </c>
      <c r="B1326" s="117" t="s">
        <v>342</v>
      </c>
      <c r="C1326" s="111"/>
      <c r="D1326" s="146">
        <v>2.3511000000000002</v>
      </c>
      <c r="E1326" s="144">
        <v>8.17</v>
      </c>
      <c r="F1326" s="137">
        <f t="shared" si="20"/>
        <v>0</v>
      </c>
      <c r="G1326" s="115">
        <v>52503.82</v>
      </c>
      <c r="H1326" s="113"/>
      <c r="I1326" s="80" t="s">
        <v>1845</v>
      </c>
      <c r="J1326" s="113"/>
      <c r="K1326" s="80">
        <v>1.31</v>
      </c>
      <c r="L1326" s="139">
        <v>0.8</v>
      </c>
      <c r="M1326" s="80" t="s">
        <v>1784</v>
      </c>
    </row>
    <row r="1327" spans="1:13" s="74" customFormat="1" ht="15" customHeight="1">
      <c r="A1327" s="76" t="s">
        <v>1719</v>
      </c>
      <c r="B1327" s="117" t="s">
        <v>343</v>
      </c>
      <c r="C1327" s="111"/>
      <c r="D1327" s="146">
        <v>0.84809999999999997</v>
      </c>
      <c r="E1327" s="144">
        <v>3.13</v>
      </c>
      <c r="F1327" s="137">
        <f t="shared" si="20"/>
        <v>0</v>
      </c>
      <c r="G1327" s="115">
        <v>30000</v>
      </c>
      <c r="H1327" s="113"/>
      <c r="I1327" s="80" t="s">
        <v>1845</v>
      </c>
      <c r="J1327" s="113"/>
      <c r="K1327" s="80">
        <v>1.31</v>
      </c>
      <c r="L1327" s="139">
        <v>0.8</v>
      </c>
      <c r="M1327" s="80" t="s">
        <v>1784</v>
      </c>
    </row>
    <row r="1328" spans="1:13" ht="15" customHeight="1">
      <c r="A1328" s="76" t="s">
        <v>1720</v>
      </c>
      <c r="B1328" s="117" t="s">
        <v>343</v>
      </c>
      <c r="C1328" s="111"/>
      <c r="D1328" s="146">
        <v>1.0777000000000001</v>
      </c>
      <c r="E1328" s="144">
        <v>4.0999999999999996</v>
      </c>
      <c r="F1328" s="137">
        <f t="shared" si="20"/>
        <v>0</v>
      </c>
      <c r="G1328" s="115">
        <v>30000</v>
      </c>
      <c r="H1328" s="113"/>
      <c r="I1328" s="80" t="s">
        <v>1845</v>
      </c>
      <c r="J1328" s="113"/>
      <c r="K1328" s="80">
        <v>1.31</v>
      </c>
      <c r="L1328" s="139">
        <v>0.8</v>
      </c>
      <c r="M1328" s="80" t="s">
        <v>1784</v>
      </c>
    </row>
    <row r="1329" spans="1:13" ht="15" customHeight="1">
      <c r="A1329" s="76" t="s">
        <v>1721</v>
      </c>
      <c r="B1329" s="117" t="s">
        <v>343</v>
      </c>
      <c r="C1329" s="111"/>
      <c r="D1329" s="146">
        <v>1.1669</v>
      </c>
      <c r="E1329" s="144">
        <v>4.6100000000000003</v>
      </c>
      <c r="F1329" s="137">
        <f t="shared" si="20"/>
        <v>0</v>
      </c>
      <c r="G1329" s="115">
        <v>30000</v>
      </c>
      <c r="H1329" s="113"/>
      <c r="I1329" s="80" t="s">
        <v>1845</v>
      </c>
      <c r="J1329" s="113"/>
      <c r="K1329" s="80">
        <v>1.31</v>
      </c>
      <c r="L1329" s="139">
        <v>0.8</v>
      </c>
      <c r="M1329" s="80" t="s">
        <v>1784</v>
      </c>
    </row>
    <row r="1330" spans="1:13" ht="15" customHeight="1">
      <c r="A1330" s="76" t="s">
        <v>1722</v>
      </c>
      <c r="B1330" s="117" t="s">
        <v>343</v>
      </c>
      <c r="C1330" s="111"/>
      <c r="D1330" s="146">
        <v>2.3235999999999999</v>
      </c>
      <c r="E1330" s="144">
        <v>7.92</v>
      </c>
      <c r="F1330" s="137">
        <f t="shared" si="20"/>
        <v>0</v>
      </c>
      <c r="G1330" s="115">
        <v>51896.51</v>
      </c>
      <c r="H1330" s="113"/>
      <c r="I1330" s="80" t="s">
        <v>1845</v>
      </c>
      <c r="J1330" s="113"/>
      <c r="K1330" s="80">
        <v>1.31</v>
      </c>
      <c r="L1330" s="139">
        <v>0.8</v>
      </c>
      <c r="M1330" s="80" t="s">
        <v>1784</v>
      </c>
    </row>
    <row r="1331" spans="1:13" s="74" customFormat="1" ht="15" customHeight="1">
      <c r="A1331" s="76" t="s">
        <v>1723</v>
      </c>
      <c r="B1331" s="117" t="s">
        <v>344</v>
      </c>
      <c r="C1331" s="111"/>
      <c r="D1331" s="146">
        <v>0.74419999999999997</v>
      </c>
      <c r="E1331" s="144">
        <v>2.54</v>
      </c>
      <c r="F1331" s="137">
        <f t="shared" si="20"/>
        <v>0</v>
      </c>
      <c r="G1331" s="115">
        <v>30000</v>
      </c>
      <c r="H1331" s="113"/>
      <c r="I1331" s="80" t="s">
        <v>1845</v>
      </c>
      <c r="J1331" s="113"/>
      <c r="K1331" s="80">
        <v>1.31</v>
      </c>
      <c r="L1331" s="139">
        <v>0.8</v>
      </c>
      <c r="M1331" s="80" t="s">
        <v>1784</v>
      </c>
    </row>
    <row r="1332" spans="1:13" ht="15" customHeight="1">
      <c r="A1332" s="76" t="s">
        <v>1724</v>
      </c>
      <c r="B1332" s="117" t="s">
        <v>344</v>
      </c>
      <c r="C1332" s="111"/>
      <c r="D1332" s="146">
        <v>0.74419999999999997</v>
      </c>
      <c r="E1332" s="144">
        <v>3.66</v>
      </c>
      <c r="F1332" s="137">
        <f t="shared" si="20"/>
        <v>0</v>
      </c>
      <c r="G1332" s="115">
        <v>30000</v>
      </c>
      <c r="H1332" s="113"/>
      <c r="I1332" s="80" t="s">
        <v>1845</v>
      </c>
      <c r="J1332" s="113"/>
      <c r="K1332" s="80">
        <v>1.31</v>
      </c>
      <c r="L1332" s="139">
        <v>0.8</v>
      </c>
      <c r="M1332" s="80" t="s">
        <v>1784</v>
      </c>
    </row>
    <row r="1333" spans="1:13" ht="15" customHeight="1">
      <c r="A1333" s="76" t="s">
        <v>1725</v>
      </c>
      <c r="B1333" s="117" t="s">
        <v>344</v>
      </c>
      <c r="C1333" s="111"/>
      <c r="D1333" s="146">
        <v>1.1935</v>
      </c>
      <c r="E1333" s="144">
        <v>4.1100000000000003</v>
      </c>
      <c r="F1333" s="137">
        <f t="shared" si="20"/>
        <v>0</v>
      </c>
      <c r="G1333" s="115">
        <v>30000</v>
      </c>
      <c r="H1333" s="113"/>
      <c r="I1333" s="80" t="s">
        <v>1845</v>
      </c>
      <c r="J1333" s="113"/>
      <c r="K1333" s="80">
        <v>1.31</v>
      </c>
      <c r="L1333" s="139">
        <v>0.8</v>
      </c>
      <c r="M1333" s="80" t="s">
        <v>1784</v>
      </c>
    </row>
    <row r="1334" spans="1:13" ht="15" customHeight="1">
      <c r="A1334" s="76" t="s">
        <v>1726</v>
      </c>
      <c r="B1334" s="117" t="s">
        <v>344</v>
      </c>
      <c r="C1334" s="111"/>
      <c r="D1334" s="146">
        <v>1.9938</v>
      </c>
      <c r="E1334" s="144">
        <v>5.43</v>
      </c>
      <c r="F1334" s="137">
        <f t="shared" si="20"/>
        <v>0</v>
      </c>
      <c r="G1334" s="115">
        <v>44597.36</v>
      </c>
      <c r="H1334" s="113"/>
      <c r="I1334" s="80" t="s">
        <v>1845</v>
      </c>
      <c r="J1334" s="113"/>
      <c r="K1334" s="80">
        <v>1.31</v>
      </c>
      <c r="L1334" s="139">
        <v>0.8</v>
      </c>
      <c r="M1334" s="80" t="s">
        <v>1784</v>
      </c>
    </row>
    <row r="1335" spans="1:13" s="74" customFormat="1" ht="15" customHeight="1">
      <c r="A1335" s="76" t="s">
        <v>1727</v>
      </c>
      <c r="B1335" s="117" t="s">
        <v>142</v>
      </c>
      <c r="C1335" s="111"/>
      <c r="D1335" s="146">
        <v>3.3816000000000002</v>
      </c>
      <c r="E1335" s="144">
        <v>5.29</v>
      </c>
      <c r="F1335" s="137">
        <f t="shared" si="20"/>
        <v>0</v>
      </c>
      <c r="G1335" s="115">
        <v>75312.22</v>
      </c>
      <c r="H1335" s="113"/>
      <c r="I1335" s="80" t="s">
        <v>387</v>
      </c>
      <c r="J1335" s="113"/>
      <c r="K1335" s="151">
        <v>1</v>
      </c>
      <c r="L1335" s="139">
        <v>0.8</v>
      </c>
      <c r="M1335" s="80" t="s">
        <v>1784</v>
      </c>
    </row>
    <row r="1336" spans="1:13" ht="15" customHeight="1">
      <c r="A1336" s="76" t="s">
        <v>1728</v>
      </c>
      <c r="B1336" s="117" t="s">
        <v>142</v>
      </c>
      <c r="C1336" s="111"/>
      <c r="D1336" s="146">
        <v>3.3896999999999999</v>
      </c>
      <c r="E1336" s="144">
        <v>5.29</v>
      </c>
      <c r="F1336" s="137">
        <f t="shared" si="20"/>
        <v>0</v>
      </c>
      <c r="G1336" s="115">
        <v>75492.7</v>
      </c>
      <c r="H1336" s="113"/>
      <c r="I1336" s="80" t="s">
        <v>387</v>
      </c>
      <c r="J1336" s="113"/>
      <c r="K1336" s="151">
        <v>1</v>
      </c>
      <c r="L1336" s="139">
        <v>0.8</v>
      </c>
      <c r="M1336" s="80" t="s">
        <v>1784</v>
      </c>
    </row>
    <row r="1337" spans="1:13" ht="15" customHeight="1">
      <c r="A1337" s="76" t="s">
        <v>1729</v>
      </c>
      <c r="B1337" s="117" t="s">
        <v>142</v>
      </c>
      <c r="C1337" s="111"/>
      <c r="D1337" s="146">
        <v>4.1356000000000002</v>
      </c>
      <c r="E1337" s="144">
        <v>5.64</v>
      </c>
      <c r="F1337" s="137">
        <f t="shared" si="20"/>
        <v>0</v>
      </c>
      <c r="G1337" s="115">
        <v>81512.259999999995</v>
      </c>
      <c r="H1337" s="113"/>
      <c r="I1337" s="80" t="s">
        <v>387</v>
      </c>
      <c r="J1337" s="113"/>
      <c r="K1337" s="151">
        <v>1</v>
      </c>
      <c r="L1337" s="139">
        <v>0.8</v>
      </c>
      <c r="M1337" s="80" t="s">
        <v>1784</v>
      </c>
    </row>
    <row r="1338" spans="1:13">
      <c r="A1338" s="76" t="s">
        <v>1730</v>
      </c>
      <c r="B1338" s="117" t="s">
        <v>142</v>
      </c>
      <c r="C1338" s="111"/>
      <c r="D1338" s="146">
        <v>7.9444999999999997</v>
      </c>
      <c r="E1338" s="144">
        <v>8.1199999999999992</v>
      </c>
      <c r="F1338" s="137">
        <f t="shared" si="20"/>
        <v>0</v>
      </c>
      <c r="G1338" s="115">
        <v>191709.14</v>
      </c>
      <c r="H1338" s="113"/>
      <c r="I1338" s="80" t="s">
        <v>387</v>
      </c>
      <c r="J1338" s="113"/>
      <c r="K1338" s="151">
        <v>1</v>
      </c>
      <c r="L1338" s="139">
        <v>0.8</v>
      </c>
      <c r="M1338" s="80" t="s">
        <v>1784</v>
      </c>
    </row>
    <row r="1339" spans="1:13">
      <c r="A1339" s="76" t="s">
        <v>1731</v>
      </c>
      <c r="B1339" s="117" t="s">
        <v>345</v>
      </c>
      <c r="C1339" s="111"/>
      <c r="D1339" s="146">
        <v>2.327</v>
      </c>
      <c r="E1339" s="144">
        <v>4.33</v>
      </c>
      <c r="F1339" s="137">
        <f t="shared" si="20"/>
        <v>0</v>
      </c>
      <c r="G1339" s="115">
        <v>51970.99</v>
      </c>
      <c r="H1339" s="113"/>
      <c r="I1339" s="80" t="s">
        <v>412</v>
      </c>
      <c r="J1339" s="113"/>
      <c r="K1339" s="151">
        <v>1</v>
      </c>
      <c r="L1339" s="139">
        <v>0.8</v>
      </c>
      <c r="M1339" s="80" t="s">
        <v>1784</v>
      </c>
    </row>
    <row r="1340" spans="1:13">
      <c r="A1340" s="76" t="s">
        <v>1732</v>
      </c>
      <c r="B1340" s="117" t="s">
        <v>345</v>
      </c>
      <c r="C1340" s="111"/>
      <c r="D1340" s="146">
        <v>3.2000999999999999</v>
      </c>
      <c r="E1340" s="144">
        <v>5.14</v>
      </c>
      <c r="F1340" s="137">
        <f t="shared" si="20"/>
        <v>0</v>
      </c>
      <c r="G1340" s="115">
        <v>70303.09</v>
      </c>
      <c r="H1340" s="113"/>
      <c r="I1340" s="80" t="s">
        <v>412</v>
      </c>
      <c r="J1340" s="113"/>
      <c r="K1340" s="151">
        <v>1</v>
      </c>
      <c r="L1340" s="139">
        <v>0.8</v>
      </c>
      <c r="M1340" s="80" t="s">
        <v>1784</v>
      </c>
    </row>
    <row r="1341" spans="1:13">
      <c r="A1341" s="76" t="s">
        <v>1733</v>
      </c>
      <c r="B1341" s="117" t="s">
        <v>345</v>
      </c>
      <c r="C1341" s="111"/>
      <c r="D1341" s="146">
        <v>4.0629</v>
      </c>
      <c r="E1341" s="144">
        <v>6.58</v>
      </c>
      <c r="F1341" s="137">
        <f t="shared" si="20"/>
        <v>0</v>
      </c>
      <c r="G1341" s="115">
        <v>80186.39</v>
      </c>
      <c r="H1341" s="113"/>
      <c r="I1341" s="80" t="s">
        <v>412</v>
      </c>
      <c r="J1341" s="113"/>
      <c r="K1341" s="151">
        <v>1</v>
      </c>
      <c r="L1341" s="139">
        <v>0.8</v>
      </c>
      <c r="M1341" s="80" t="s">
        <v>1784</v>
      </c>
    </row>
    <row r="1342" spans="1:13">
      <c r="A1342" s="76" t="s">
        <v>1734</v>
      </c>
      <c r="B1342" s="117" t="s">
        <v>345</v>
      </c>
      <c r="C1342" s="111"/>
      <c r="D1342" s="146">
        <v>9.5145999999999997</v>
      </c>
      <c r="E1342" s="144">
        <v>15.77</v>
      </c>
      <c r="F1342" s="137">
        <f t="shared" si="20"/>
        <v>0</v>
      </c>
      <c r="G1342" s="115">
        <v>274707.18</v>
      </c>
      <c r="H1342" s="113"/>
      <c r="I1342" s="80" t="s">
        <v>412</v>
      </c>
      <c r="J1342" s="113"/>
      <c r="K1342" s="151">
        <v>1</v>
      </c>
      <c r="L1342" s="139">
        <v>0.8</v>
      </c>
      <c r="M1342" s="80" t="s">
        <v>1784</v>
      </c>
    </row>
    <row r="1343" spans="1:13">
      <c r="A1343" s="76" t="s">
        <v>1735</v>
      </c>
      <c r="B1343" s="117" t="s">
        <v>346</v>
      </c>
      <c r="C1343" s="111"/>
      <c r="D1343" s="146">
        <v>2.2583000000000002</v>
      </c>
      <c r="E1343" s="144">
        <v>3.35</v>
      </c>
      <c r="F1343" s="137">
        <f t="shared" si="20"/>
        <v>0</v>
      </c>
      <c r="G1343" s="115">
        <v>46341.73</v>
      </c>
      <c r="H1343" s="113"/>
      <c r="I1343" s="80" t="s">
        <v>412</v>
      </c>
      <c r="J1343" s="113"/>
      <c r="K1343" s="151">
        <v>1</v>
      </c>
      <c r="L1343" s="139">
        <v>0.8</v>
      </c>
      <c r="M1343" s="80" t="s">
        <v>1784</v>
      </c>
    </row>
    <row r="1344" spans="1:13">
      <c r="A1344" s="76" t="s">
        <v>1736</v>
      </c>
      <c r="B1344" s="117" t="s">
        <v>346</v>
      </c>
      <c r="C1344" s="111"/>
      <c r="D1344" s="146">
        <v>2.2999000000000001</v>
      </c>
      <c r="E1344" s="144">
        <v>5.21</v>
      </c>
      <c r="F1344" s="137">
        <f t="shared" si="20"/>
        <v>0</v>
      </c>
      <c r="G1344" s="115">
        <v>66906.92</v>
      </c>
      <c r="H1344" s="113"/>
      <c r="I1344" s="80" t="s">
        <v>412</v>
      </c>
      <c r="J1344" s="113"/>
      <c r="K1344" s="151">
        <v>1</v>
      </c>
      <c r="L1344" s="139">
        <v>0.8</v>
      </c>
      <c r="M1344" s="80" t="s">
        <v>1784</v>
      </c>
    </row>
    <row r="1345" spans="1:13">
      <c r="A1345" s="76" t="s">
        <v>1737</v>
      </c>
      <c r="B1345" s="117" t="s">
        <v>346</v>
      </c>
      <c r="C1345" s="111"/>
      <c r="D1345" s="146">
        <v>3.2042999999999999</v>
      </c>
      <c r="E1345" s="144">
        <v>8.0500000000000007</v>
      </c>
      <c r="F1345" s="137">
        <f t="shared" si="20"/>
        <v>0</v>
      </c>
      <c r="G1345" s="115">
        <v>71131.59</v>
      </c>
      <c r="H1345" s="113"/>
      <c r="I1345" s="80" t="s">
        <v>412</v>
      </c>
      <c r="J1345" s="113"/>
      <c r="K1345" s="151">
        <v>1</v>
      </c>
      <c r="L1345" s="139">
        <v>0.8</v>
      </c>
      <c r="M1345" s="80" t="s">
        <v>1784</v>
      </c>
    </row>
    <row r="1346" spans="1:13">
      <c r="A1346" s="76" t="s">
        <v>1738</v>
      </c>
      <c r="B1346" s="117" t="s">
        <v>346</v>
      </c>
      <c r="C1346" s="111"/>
      <c r="D1346" s="146">
        <v>6.7797999999999998</v>
      </c>
      <c r="E1346" s="144">
        <v>13.43</v>
      </c>
      <c r="F1346" s="137">
        <f t="shared" si="20"/>
        <v>0</v>
      </c>
      <c r="G1346" s="115">
        <v>152301.54999999999</v>
      </c>
      <c r="H1346" s="113"/>
      <c r="I1346" s="80" t="s">
        <v>412</v>
      </c>
      <c r="J1346" s="113"/>
      <c r="K1346" s="151">
        <v>1</v>
      </c>
      <c r="L1346" s="139">
        <v>0.8</v>
      </c>
      <c r="M1346" s="80" t="s">
        <v>1784</v>
      </c>
    </row>
    <row r="1347" spans="1:13">
      <c r="A1347" s="76" t="s">
        <v>1739</v>
      </c>
      <c r="B1347" s="117" t="s">
        <v>347</v>
      </c>
      <c r="C1347" s="111"/>
      <c r="D1347" s="146">
        <v>0.74339999999999995</v>
      </c>
      <c r="E1347" s="144">
        <v>2.25</v>
      </c>
      <c r="F1347" s="137">
        <f t="shared" si="20"/>
        <v>0</v>
      </c>
      <c r="G1347" s="115">
        <v>30000</v>
      </c>
      <c r="H1347" s="113"/>
      <c r="I1347" s="80" t="s">
        <v>412</v>
      </c>
      <c r="J1347" s="113"/>
      <c r="K1347" s="151">
        <v>1</v>
      </c>
      <c r="L1347" s="139">
        <v>0.8</v>
      </c>
      <c r="M1347" s="80" t="s">
        <v>1784</v>
      </c>
    </row>
    <row r="1348" spans="1:13">
      <c r="A1348" s="76" t="s">
        <v>1740</v>
      </c>
      <c r="B1348" s="117" t="s">
        <v>347</v>
      </c>
      <c r="C1348" s="111"/>
      <c r="D1348" s="146">
        <v>0.74339999999999995</v>
      </c>
      <c r="E1348" s="144">
        <v>2.42</v>
      </c>
      <c r="F1348" s="137">
        <f t="shared" si="20"/>
        <v>0</v>
      </c>
      <c r="G1348" s="115">
        <v>30000</v>
      </c>
      <c r="H1348" s="113"/>
      <c r="I1348" s="80" t="s">
        <v>412</v>
      </c>
      <c r="J1348" s="113"/>
      <c r="K1348" s="151">
        <v>1</v>
      </c>
      <c r="L1348" s="139">
        <v>0.8</v>
      </c>
      <c r="M1348" s="80" t="s">
        <v>1784</v>
      </c>
    </row>
    <row r="1349" spans="1:13">
      <c r="A1349" s="76" t="s">
        <v>1741</v>
      </c>
      <c r="B1349" s="117" t="s">
        <v>347</v>
      </c>
      <c r="C1349" s="111"/>
      <c r="D1349" s="146">
        <v>1.7145999999999999</v>
      </c>
      <c r="E1349" s="144">
        <v>4.51</v>
      </c>
      <c r="F1349" s="137">
        <f t="shared" si="20"/>
        <v>0</v>
      </c>
      <c r="G1349" s="115">
        <v>54877.01</v>
      </c>
      <c r="H1349" s="113"/>
      <c r="I1349" s="80" t="s">
        <v>412</v>
      </c>
      <c r="J1349" s="113"/>
      <c r="K1349" s="151">
        <v>1</v>
      </c>
      <c r="L1349" s="139">
        <v>0.8</v>
      </c>
      <c r="M1349" s="80" t="s">
        <v>1784</v>
      </c>
    </row>
    <row r="1350" spans="1:13">
      <c r="A1350" s="76" t="s">
        <v>1742</v>
      </c>
      <c r="B1350" s="117" t="s">
        <v>347</v>
      </c>
      <c r="C1350" s="111"/>
      <c r="D1350" s="146">
        <v>4.8254999999999999</v>
      </c>
      <c r="E1350" s="144">
        <v>9.16</v>
      </c>
      <c r="F1350" s="137">
        <f t="shared" si="20"/>
        <v>0</v>
      </c>
      <c r="G1350" s="115">
        <v>163556.26</v>
      </c>
      <c r="H1350" s="113"/>
      <c r="I1350" s="80" t="s">
        <v>412</v>
      </c>
      <c r="J1350" s="113"/>
      <c r="K1350" s="151">
        <v>1</v>
      </c>
      <c r="L1350" s="139">
        <v>0.8</v>
      </c>
      <c r="M1350" s="80" t="s">
        <v>1784</v>
      </c>
    </row>
    <row r="1351" spans="1:13">
      <c r="A1351" s="76" t="s">
        <v>1743</v>
      </c>
      <c r="B1351" s="117" t="s">
        <v>348</v>
      </c>
      <c r="C1351" s="111"/>
      <c r="D1351" s="146">
        <v>1.8418000000000001</v>
      </c>
      <c r="E1351" s="144">
        <v>2.15</v>
      </c>
      <c r="F1351" s="137">
        <f t="shared" ref="F1351:F1364" si="21">IF(I1351="Mental Health and Substance Abuse",ROUND(E1351,0),0)</f>
        <v>0</v>
      </c>
      <c r="G1351" s="115">
        <v>40404.410000000003</v>
      </c>
      <c r="H1351" s="113"/>
      <c r="I1351" s="80" t="s">
        <v>385</v>
      </c>
      <c r="J1351" s="113"/>
      <c r="K1351" s="151">
        <v>1</v>
      </c>
      <c r="L1351" s="139">
        <v>0.8</v>
      </c>
      <c r="M1351" s="80" t="s">
        <v>1784</v>
      </c>
    </row>
    <row r="1352" spans="1:13">
      <c r="A1352" s="76" t="s">
        <v>1744</v>
      </c>
      <c r="B1352" s="117" t="s">
        <v>348</v>
      </c>
      <c r="C1352" s="111"/>
      <c r="D1352" s="146">
        <v>2.4527999999999999</v>
      </c>
      <c r="E1352" s="144">
        <v>3.51</v>
      </c>
      <c r="F1352" s="137">
        <f t="shared" si="21"/>
        <v>0</v>
      </c>
      <c r="G1352" s="115">
        <v>60372.14</v>
      </c>
      <c r="H1352" s="113"/>
      <c r="I1352" s="80" t="s">
        <v>385</v>
      </c>
      <c r="J1352" s="113"/>
      <c r="K1352" s="151">
        <v>1</v>
      </c>
      <c r="L1352" s="139">
        <v>0.8</v>
      </c>
      <c r="M1352" s="80" t="s">
        <v>1784</v>
      </c>
    </row>
    <row r="1353" spans="1:13">
      <c r="A1353" s="76" t="s">
        <v>1745</v>
      </c>
      <c r="B1353" s="117" t="s">
        <v>348</v>
      </c>
      <c r="C1353" s="111"/>
      <c r="D1353" s="146">
        <v>4.0331000000000001</v>
      </c>
      <c r="E1353" s="144">
        <v>9.7899999999999991</v>
      </c>
      <c r="F1353" s="137">
        <f t="shared" si="21"/>
        <v>0</v>
      </c>
      <c r="G1353" s="115">
        <v>100106.72</v>
      </c>
      <c r="H1353" s="113"/>
      <c r="I1353" s="80" t="s">
        <v>385</v>
      </c>
      <c r="J1353" s="113"/>
      <c r="K1353" s="151">
        <v>1</v>
      </c>
      <c r="L1353" s="139">
        <v>0.8</v>
      </c>
      <c r="M1353" s="80" t="s">
        <v>1784</v>
      </c>
    </row>
    <row r="1354" spans="1:13">
      <c r="A1354" s="76" t="s">
        <v>1746</v>
      </c>
      <c r="B1354" s="117" t="s">
        <v>348</v>
      </c>
      <c r="C1354" s="111"/>
      <c r="D1354" s="146">
        <v>7.2340999999999998</v>
      </c>
      <c r="E1354" s="144">
        <v>12.45</v>
      </c>
      <c r="F1354" s="137">
        <f t="shared" si="21"/>
        <v>0</v>
      </c>
      <c r="G1354" s="115">
        <v>175646.05</v>
      </c>
      <c r="H1354" s="113"/>
      <c r="I1354" s="80" t="s">
        <v>385</v>
      </c>
      <c r="J1354" s="113"/>
      <c r="K1354" s="151">
        <v>1</v>
      </c>
      <c r="L1354" s="139">
        <v>0.8</v>
      </c>
      <c r="M1354" s="80" t="s">
        <v>1784</v>
      </c>
    </row>
    <row r="1355" spans="1:13">
      <c r="A1355" s="76" t="s">
        <v>1747</v>
      </c>
      <c r="B1355" s="117" t="s">
        <v>349</v>
      </c>
      <c r="C1355" s="111"/>
      <c r="D1355" s="146">
        <v>0.94369999999999998</v>
      </c>
      <c r="E1355" s="144">
        <v>3.3</v>
      </c>
      <c r="F1355" s="137">
        <f t="shared" si="21"/>
        <v>0</v>
      </c>
      <c r="G1355" s="115">
        <v>30000</v>
      </c>
      <c r="H1355" s="113"/>
      <c r="I1355" s="80" t="s">
        <v>385</v>
      </c>
      <c r="J1355" s="113"/>
      <c r="K1355" s="151">
        <v>1</v>
      </c>
      <c r="L1355" s="139">
        <v>0.8</v>
      </c>
      <c r="M1355" s="80" t="s">
        <v>1784</v>
      </c>
    </row>
    <row r="1356" spans="1:13">
      <c r="A1356" s="76" t="s">
        <v>1748</v>
      </c>
      <c r="B1356" s="117" t="s">
        <v>349</v>
      </c>
      <c r="C1356" s="111"/>
      <c r="D1356" s="146">
        <v>2.0114000000000001</v>
      </c>
      <c r="E1356" s="144">
        <v>5.28</v>
      </c>
      <c r="F1356" s="137">
        <f t="shared" si="21"/>
        <v>0</v>
      </c>
      <c r="G1356" s="115">
        <v>56558.83</v>
      </c>
      <c r="H1356" s="113"/>
      <c r="I1356" s="80" t="s">
        <v>385</v>
      </c>
      <c r="J1356" s="113"/>
      <c r="K1356" s="151">
        <v>1</v>
      </c>
      <c r="L1356" s="139">
        <v>0.8</v>
      </c>
      <c r="M1356" s="80" t="s">
        <v>1784</v>
      </c>
    </row>
    <row r="1357" spans="1:13">
      <c r="A1357" s="76" t="s">
        <v>1749</v>
      </c>
      <c r="B1357" s="117" t="s">
        <v>349</v>
      </c>
      <c r="C1357" s="111"/>
      <c r="D1357" s="146">
        <v>2.7484999999999999</v>
      </c>
      <c r="E1357" s="144">
        <v>6.68</v>
      </c>
      <c r="F1357" s="137">
        <f t="shared" si="21"/>
        <v>0</v>
      </c>
      <c r="G1357" s="115">
        <v>75825.759999999995</v>
      </c>
      <c r="H1357" s="113"/>
      <c r="I1357" s="80" t="s">
        <v>385</v>
      </c>
      <c r="J1357" s="113"/>
      <c r="K1357" s="151">
        <v>1</v>
      </c>
      <c r="L1357" s="139">
        <v>0.8</v>
      </c>
      <c r="M1357" s="80" t="s">
        <v>1784</v>
      </c>
    </row>
    <row r="1358" spans="1:13">
      <c r="A1358" s="76" t="s">
        <v>1750</v>
      </c>
      <c r="B1358" s="117" t="s">
        <v>349</v>
      </c>
      <c r="C1358" s="111"/>
      <c r="D1358" s="146">
        <v>5.2903000000000002</v>
      </c>
      <c r="E1358" s="144">
        <v>11.4</v>
      </c>
      <c r="F1358" s="137">
        <f t="shared" si="21"/>
        <v>0</v>
      </c>
      <c r="G1358" s="115">
        <v>130271.4</v>
      </c>
      <c r="H1358" s="113"/>
      <c r="I1358" s="80" t="s">
        <v>385</v>
      </c>
      <c r="J1358" s="113"/>
      <c r="K1358" s="151">
        <v>1</v>
      </c>
      <c r="L1358" s="139">
        <v>0.8</v>
      </c>
      <c r="M1358" s="80" t="s">
        <v>1784</v>
      </c>
    </row>
    <row r="1359" spans="1:13">
      <c r="A1359" s="76" t="s">
        <v>1751</v>
      </c>
      <c r="B1359" s="117" t="s">
        <v>350</v>
      </c>
      <c r="C1359" s="111"/>
      <c r="D1359" s="146">
        <v>1.2072000000000001</v>
      </c>
      <c r="E1359" s="144">
        <v>2.5499999999999998</v>
      </c>
      <c r="F1359" s="137">
        <f t="shared" si="21"/>
        <v>0</v>
      </c>
      <c r="G1359" s="115">
        <v>30000</v>
      </c>
      <c r="H1359" s="113"/>
      <c r="I1359" s="80" t="s">
        <v>385</v>
      </c>
      <c r="J1359" s="113"/>
      <c r="K1359" s="151">
        <v>1</v>
      </c>
      <c r="L1359" s="139">
        <v>0.8</v>
      </c>
      <c r="M1359" s="80" t="s">
        <v>1784</v>
      </c>
    </row>
    <row r="1360" spans="1:13">
      <c r="A1360" s="76" t="s">
        <v>1752</v>
      </c>
      <c r="B1360" s="117" t="s">
        <v>350</v>
      </c>
      <c r="C1360" s="111"/>
      <c r="D1360" s="146">
        <v>1.4095</v>
      </c>
      <c r="E1360" s="144">
        <v>4.07</v>
      </c>
      <c r="F1360" s="137">
        <f t="shared" si="21"/>
        <v>0</v>
      </c>
      <c r="G1360" s="115">
        <v>37443.449999999997</v>
      </c>
      <c r="H1360" s="113"/>
      <c r="I1360" s="80" t="s">
        <v>385</v>
      </c>
      <c r="J1360" s="113"/>
      <c r="K1360" s="151">
        <v>1</v>
      </c>
      <c r="L1360" s="139">
        <v>0.8</v>
      </c>
      <c r="M1360" s="80" t="s">
        <v>1784</v>
      </c>
    </row>
    <row r="1361" spans="1:13">
      <c r="A1361" s="76" t="s">
        <v>1753</v>
      </c>
      <c r="B1361" s="117" t="s">
        <v>350</v>
      </c>
      <c r="C1361" s="111"/>
      <c r="D1361" s="146">
        <v>2.6288999999999998</v>
      </c>
      <c r="E1361" s="144">
        <v>6.39</v>
      </c>
      <c r="F1361" s="137">
        <f t="shared" si="21"/>
        <v>0</v>
      </c>
      <c r="G1361" s="115">
        <v>62440.66</v>
      </c>
      <c r="H1361" s="113"/>
      <c r="I1361" s="80" t="s">
        <v>385</v>
      </c>
      <c r="J1361" s="113"/>
      <c r="K1361" s="151">
        <v>1</v>
      </c>
      <c r="L1361" s="139">
        <v>0.8</v>
      </c>
      <c r="M1361" s="80" t="s">
        <v>1784</v>
      </c>
    </row>
    <row r="1362" spans="1:13">
      <c r="A1362" s="76" t="s">
        <v>1754</v>
      </c>
      <c r="B1362" s="117" t="s">
        <v>350</v>
      </c>
      <c r="C1362" s="111"/>
      <c r="D1362" s="146">
        <v>5.1165000000000003</v>
      </c>
      <c r="E1362" s="144">
        <v>11.51</v>
      </c>
      <c r="F1362" s="137">
        <f t="shared" si="21"/>
        <v>0</v>
      </c>
      <c r="G1362" s="115">
        <v>125829.28</v>
      </c>
      <c r="H1362" s="113"/>
      <c r="I1362" s="80" t="s">
        <v>385</v>
      </c>
      <c r="J1362" s="113"/>
      <c r="K1362" s="151">
        <v>1</v>
      </c>
      <c r="L1362" s="139">
        <v>0.8</v>
      </c>
      <c r="M1362" s="80" t="s">
        <v>1784</v>
      </c>
    </row>
    <row r="1363" spans="1:13">
      <c r="A1363" s="150" t="s">
        <v>1875</v>
      </c>
      <c r="B1363" s="117" t="s">
        <v>143</v>
      </c>
      <c r="C1363" s="111"/>
      <c r="D1363" s="146">
        <v>0</v>
      </c>
      <c r="E1363" s="144">
        <v>0</v>
      </c>
      <c r="F1363" s="137">
        <f t="shared" si="21"/>
        <v>0</v>
      </c>
      <c r="G1363" s="115">
        <v>0</v>
      </c>
      <c r="H1363" s="113"/>
      <c r="I1363" s="80" t="s">
        <v>413</v>
      </c>
      <c r="J1363" s="113"/>
      <c r="K1363" s="151">
        <v>1</v>
      </c>
      <c r="L1363" s="139">
        <v>0.8</v>
      </c>
      <c r="M1363" s="80" t="s">
        <v>1784</v>
      </c>
    </row>
    <row r="1364" spans="1:13">
      <c r="A1364" s="150" t="s">
        <v>1876</v>
      </c>
      <c r="B1364" s="117" t="s">
        <v>144</v>
      </c>
      <c r="C1364" s="111"/>
      <c r="D1364" s="146">
        <v>0</v>
      </c>
      <c r="E1364" s="144">
        <v>0</v>
      </c>
      <c r="F1364" s="137">
        <f t="shared" si="21"/>
        <v>0</v>
      </c>
      <c r="G1364" s="115">
        <v>0</v>
      </c>
      <c r="H1364" s="113"/>
      <c r="I1364" s="80" t="s">
        <v>413</v>
      </c>
      <c r="J1364" s="113"/>
      <c r="K1364" s="151">
        <v>1</v>
      </c>
      <c r="L1364" s="139">
        <v>0.8</v>
      </c>
      <c r="M1364" s="80" t="s">
        <v>1784</v>
      </c>
    </row>
    <row r="1366" spans="1:13">
      <c r="A1366" s="204"/>
      <c r="B1366" s="205" t="s">
        <v>1883</v>
      </c>
    </row>
  </sheetData>
  <sheetProtection algorithmName="SHA-512" hashValue="POqFsKf0cZ64b3N4MeqsTVWF2CsO/q0e8miq9NDi+NJlIBAuaGte0bpnGHzhMbTQAUz9XK5Dwttfv1wiqy/qSw==" saltValue="zWEcL8BpX3WwtBO+lWVZVA==" spinCount="100000" sheet="1" objects="1" scenarios="1"/>
  <autoFilter ref="A6:M1364" xr:uid="{00000000-0009-0000-0000-000004000000}"/>
  <pageMargins left="0.75" right="0.75" top="1" bottom="1" header="0.5" footer="0.5"/>
  <pageSetup orientation="portrait" r:id="rId1"/>
  <headerFooter alignWithMargins="0"/>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Nintex conditional workflow start</Name>
    <Synchronization>Synchronous</Synchronization>
    <Type>10001</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10002</Type>
    <SequenceNumber>50000</SequenceNumber>
    <Url/>
    <Assembly>Nintex.Workflow, Version=1.0.0.0, Culture=neutral, PublicKeyToken=913f6bae0ca5ae12</Assembly>
    <Class>Nintex.Workflow.ConditionalWorkflowStartReceiver</Class>
    <Data>10/9/2013 7:52:38 PM</Data>
    <Filter/>
  </Receiver>
  <Receiver>
    <Name>Nintex conditional workflow start</Name>
    <Synchronization>Synchronous</Synchronization>
    <Type>2</Type>
    <SequenceNumber>50000</SequenceNumber>
    <Url/>
    <Assembly>Nintex.Workflow, Version=1.0.0.0, Culture=neutral, PublicKeyToken=913f6bae0ca5ae12</Assembly>
    <Class>Nintex.Workflow.ConditionalWorkflowStartReceiver</Class>
    <Data>10/9/2013 7:52:38 PM</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Category xmlns="a2828611-3eb8-41e7-bfe2-0b0c20ea89ac">None</Category>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4292CAFA243DE41BF1C315D5258013F" ma:contentTypeVersion="12" ma:contentTypeDescription="Create a new document." ma:contentTypeScope="" ma:versionID="84c50361e51841afcde64a119672e4af">
  <xsd:schema xmlns:xsd="http://www.w3.org/2001/XMLSchema" xmlns:xs="http://www.w3.org/2001/XMLSchema" xmlns:p="http://schemas.microsoft.com/office/2006/metadata/properties" xmlns:ns2="a2828611-3eb8-41e7-bfe2-0b0c20ea89ac" xmlns:ns3="af38e315-5187-4aef-b920-993b8c705a05" xmlns:ns4="60fcc223-373f-425e-91d9-6b4c08aced9b" targetNamespace="http://schemas.microsoft.com/office/2006/metadata/properties" ma:root="true" ma:fieldsID="25c5636a7df8acadb87b2397f6ed1b4e" ns2:_="" ns3:_="" ns4:_="">
    <xsd:import namespace="a2828611-3eb8-41e7-bfe2-0b0c20ea89ac"/>
    <xsd:import namespace="af38e315-5187-4aef-b920-993b8c705a05"/>
    <xsd:import namespace="60fcc223-373f-425e-91d9-6b4c08aced9b"/>
    <xsd:element name="properties">
      <xsd:complexType>
        <xsd:sequence>
          <xsd:element name="documentManagement">
            <xsd:complexType>
              <xsd:all>
                <xsd:element ref="ns2:Category"/>
                <xsd:element ref="ns3:SharedWithUse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828611-3eb8-41e7-bfe2-0b0c20ea89ac" elementFormDefault="qualified">
    <xsd:import namespace="http://schemas.microsoft.com/office/2006/documentManagement/types"/>
    <xsd:import namespace="http://schemas.microsoft.com/office/infopath/2007/PartnerControls"/>
    <xsd:element name="Category" ma:index="2" ma:displayName="Category" ma:format="Dropdown" ma:internalName="Category">
      <xsd:simpleType>
        <xsd:restriction base="dms:Choice">
          <xsd:enumeration value="None"/>
          <xsd:enumeration value="1095-B"/>
          <xsd:enumeration value="ACA repeal"/>
          <xsd:enumeration value="Annual Health Plan Selection"/>
          <xsd:enumeration value="Appeals"/>
          <xsd:enumeration value="AVS"/>
          <xsd:enumeration value="Behavioral Health Homes (BHH)"/>
          <xsd:enumeration value="BRS"/>
          <xsd:enumeration value="C&amp;TC"/>
          <xsd:enumeration value="Call Center Documents"/>
          <xsd:enumeration value="Case Management Redesign"/>
          <xsd:enumeration value="Changes in Circumstance"/>
          <xsd:enumeration value="Comms Plans"/>
          <xsd:enumeration value="County Communication on Several Topics"/>
          <xsd:enumeration value="CountyLink"/>
          <xsd:enumeration value="County Newsletter"/>
          <xsd:enumeration value="COVID-19 Comms Plans"/>
          <xsd:enumeration value="CRRC"/>
          <xsd:enumeration value="DACA (Deferred Action for Childhood Arrivals)"/>
          <xsd:enumeration value="DSAC"/>
          <xsd:enumeration value="EMA"/>
          <xsd:enumeration value="Employee Updates"/>
          <xsd:enumeration value="Enterprise Appeals Solution (EAS)"/>
          <xsd:enumeration value="Federal Relations"/>
          <xsd:enumeration value="Financing Task Force"/>
          <xsd:enumeration value="Forms"/>
          <xsd:enumeration value="HCA Organizational docs"/>
          <xsd:enumeration value="HCHI or HINTS"/>
          <xsd:enumeration value="Health Care Reform"/>
          <xsd:enumeration value="Health Plan Open Enrollment"/>
          <xsd:enumeration value="HPE"/>
          <xsd:enumeration value="Integrated Health Partnerships"/>
          <xsd:enumeration value="Interface or Interface Project_METS-MMIS"/>
          <xsd:enumeration value="ISDS SMRT"/>
          <xsd:enumeration value="Legislative Notices"/>
          <xsd:enumeration value="Legislative Updates"/>
          <xsd:enumeration value="MA-EPD"/>
          <xsd:enumeration value="Managed Care"/>
          <xsd:enumeration value="Managed Care Ombudsman"/>
          <xsd:enumeration value="MEIP"/>
          <xsd:enumeration value="Member Help Desk Resources"/>
          <xsd:enumeration value="Member Legislative Notice"/>
          <xsd:enumeration value="Member Web Pages"/>
          <xsd:enumeration value="Mental Health"/>
          <xsd:enumeration value="METS"/>
          <xsd:enumeration value="MFPP 2015 Project"/>
          <xsd:enumeration value="MHCP Communication Process or Site"/>
          <xsd:enumeration value="Migration from MAXIS to METS"/>
          <xsd:enumeration value="MinnesotaCare Premiums"/>
          <xsd:enumeration value="MinnesotaCare Tax HH Workaround"/>
          <xsd:enumeration value="MNsure Implementation Plan (Oct28)+Related"/>
          <xsd:enumeration value="New Eligibility System"/>
          <xsd:enumeration value="Non-Emergency Medical Transportation (NEMT)"/>
          <xsd:enumeration value="Notices Project"/>
          <xsd:enumeration value="Officer Involved Care Coordination"/>
          <xsd:enumeration value="Other"/>
          <xsd:enumeration value="PA Criteria Sheets"/>
          <xsd:enumeration value="Paper application"/>
          <xsd:enumeration value="Pending Applications"/>
          <xsd:enumeration value="Periodic Data Matching (PDM)"/>
          <xsd:enumeration value="PIX Meetings"/>
          <xsd:enumeration value="PMHCP Manual"/>
          <xsd:enumeration value="Program Reconciliation"/>
          <xsd:enumeration value="Provider Enrollment"/>
          <xsd:enumeration value="Providers"/>
          <xsd:enumeration value="Reasonable Opportunity Period (ROP)"/>
          <xsd:enumeration value="Renewals"/>
          <xsd:enumeration value="Research"/>
          <xsd:enumeration value="Reset"/>
          <xsd:enumeration value="Retro MA"/>
          <xsd:enumeration value="Special Needs BasicCare"/>
          <xsd:enumeration value="Special Needs Purchasing"/>
          <xsd:enumeration value="Spousal Impoverishment Rules"/>
          <xsd:enumeration value="Tridion Migration"/>
          <xsd:enumeration value="Web Pages"/>
        </xsd:restriction>
      </xsd:simpleType>
    </xsd:element>
  </xsd:schema>
  <xsd:schema xmlns:xsd="http://www.w3.org/2001/XMLSchema" xmlns:xs="http://www.w3.org/2001/XMLSchema" xmlns:dms="http://schemas.microsoft.com/office/2006/documentManagement/types" xmlns:pc="http://schemas.microsoft.com/office/infopath/2007/PartnerControls" targetNamespace="af38e315-5187-4aef-b920-993b8c705a05" elementFormDefault="qualified">
    <xsd:import namespace="http://schemas.microsoft.com/office/2006/documentManagement/types"/>
    <xsd:import namespace="http://schemas.microsoft.com/office/infopath/2007/PartnerControls"/>
    <xsd:element name="SharedWithUsers" ma:index="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fcc223-373f-425e-91d9-6b4c08aced9b"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Title and Name field should be the s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2.xml><?xml version="1.0" encoding="utf-8"?>
<ds:datastoreItem xmlns:ds="http://schemas.openxmlformats.org/officeDocument/2006/customXml" ds:itemID="{D737D55C-65A2-4103-A7D0-75A84A681DE6}">
  <ds:schemaRefs>
    <ds:schemaRef ds:uri="http://schemas.microsoft.com/sharepoint/events"/>
  </ds:schemaRefs>
</ds:datastoreItem>
</file>

<file path=customXml/itemProps3.xml><?xml version="1.0" encoding="utf-8"?>
<ds:datastoreItem xmlns:ds="http://schemas.openxmlformats.org/officeDocument/2006/customXml" ds:itemID="{3AAF4FC6-0926-4768-8C75-2DFD2000EA2B}">
  <ds:schemaRefs>
    <ds:schemaRef ds:uri="http://schemas.microsoft.com/office/2006/documentManagement/types"/>
    <ds:schemaRef ds:uri="http://schemas.microsoft.com/office/2006/metadata/properties"/>
    <ds:schemaRef ds:uri="60fcc223-373f-425e-91d9-6b4c08aced9b"/>
    <ds:schemaRef ds:uri="http://purl.org/dc/elements/1.1/"/>
    <ds:schemaRef ds:uri="a2828611-3eb8-41e7-bfe2-0b0c20ea89ac"/>
    <ds:schemaRef ds:uri="http://schemas.openxmlformats.org/package/2006/metadata/core-properties"/>
    <ds:schemaRef ds:uri="http://purl.org/dc/terms/"/>
    <ds:schemaRef ds:uri="http://schemas.microsoft.com/office/infopath/2007/PartnerControls"/>
    <ds:schemaRef ds:uri="af38e315-5187-4aef-b920-993b8c705a05"/>
    <ds:schemaRef ds:uri="http://www.w3.org/XML/1998/namespace"/>
    <ds:schemaRef ds:uri="http://purl.org/dc/dcmitype/"/>
  </ds:schemaRefs>
</ds:datastoreItem>
</file>

<file path=customXml/itemProps4.xml><?xml version="1.0" encoding="utf-8"?>
<ds:datastoreItem xmlns:ds="http://schemas.openxmlformats.org/officeDocument/2006/customXml" ds:itemID="{D25996F8-AB70-45BB-B8AD-237797BEC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828611-3eb8-41e7-bfe2-0b0c20ea89ac"/>
    <ds:schemaRef ds:uri="af38e315-5187-4aef-b920-993b8c705a05"/>
    <ds:schemaRef ds:uri="60fcc223-373f-425e-91d9-6b4c08ace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vt:lpstr>
      <vt:lpstr>Structure</vt:lpstr>
      <vt:lpstr>Calculator Instructions</vt:lpstr>
      <vt:lpstr>Interactive Calculator</vt:lpstr>
      <vt:lpstr>APR-DRG v42 Weights</vt:lpstr>
      <vt:lpstr>APR_DRG</vt:lpstr>
      <vt:lpstr>'Interactive Calculator'!Print_Area</vt:lpstr>
    </vt:vector>
  </TitlesOfParts>
  <Manager>Susan Hammersten</Manager>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 HealthNet DRG Calculator</dc:title>
  <dc:subject>Calculatorascorrected</dc:subject>
  <dc:creator>Katelyn Banning</dc:creator>
  <cp:keywords/>
  <cp:lastModifiedBy>Peanick, Julie</cp:lastModifiedBy>
  <cp:lastPrinted>2024-09-13T16:46:00Z</cp:lastPrinted>
  <dcterms:created xsi:type="dcterms:W3CDTF">2008-08-08T02:49:05Z</dcterms:created>
  <dcterms:modified xsi:type="dcterms:W3CDTF">2025-07-10T13:33:57Z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0x01010004292CAFA243DE41BF1C315D5258013F</vt:lpwstr>
  </property>
</Properties>
</file>